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slicers/slicer1.xml" ContentType="application/vnd.ms-excel.slicer+xml"/>
  <Override PartName="/xl/drawings/drawing5.xml" ContentType="application/vnd.openxmlformats-officedocument.drawing+xml"/>
  <Override PartName="/xl/tables/table4.xml" ContentType="application/vnd.openxmlformats-officedocument.spreadsheetml.table+xml"/>
  <Override PartName="/xl/slicers/slicer2.xml" ContentType="application/vnd.ms-excel.slicer+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15"/>
  <workbookPr defaultThemeVersion="166925"/>
  <mc:AlternateContent xmlns:mc="http://schemas.openxmlformats.org/markup-compatibility/2006">
    <mc:Choice Requires="x15">
      <x15ac:absPath xmlns:x15ac="http://schemas.microsoft.com/office/spreadsheetml/2010/11/ac" url="https://undp.sharepoint.com/sites/NAPGCFProjects/Shared Documents/Proposals/Mozambique/Resubmission 02042025/Final submission 23052025/"/>
    </mc:Choice>
  </mc:AlternateContent>
  <xr:revisionPtr revIDLastSave="0" documentId="8_{9FE45528-D850-412D-9629-83C46EAE6C1C}" xr6:coauthVersionLast="47" xr6:coauthVersionMax="47" xr10:uidLastSave="{00000000-0000-0000-0000-000000000000}"/>
  <bookViews>
    <workbookView xWindow="-110" yWindow="-110" windowWidth="19420" windowHeight="10420" firstSheet="2" activeTab="2" xr2:uid="{00000000-000D-0000-FFFF-FFFF00000000}"/>
  </bookViews>
  <sheets>
    <sheet name="Guidelines" sheetId="6" r:id="rId1"/>
    <sheet name="Budget Category" sheetId="4" r:id="rId2"/>
    <sheet name="6.1 Budget Plan" sheetId="1" r:id="rId3"/>
    <sheet name="Budget Notes" sheetId="5" r:id="rId4"/>
    <sheet name="Guidlines for Procurement Plan" sheetId="11" r:id="rId5"/>
    <sheet name="6.2 Procurement Plan" sheetId="12" r:id="rId6"/>
    <sheet name="6.2.1 Procurement Plan Revision" sheetId="13" r:id="rId7"/>
    <sheet name="6.3 HR plan" sheetId="10" r:id="rId8"/>
    <sheet name="6.4 Implementation Plan" sheetId="9" r:id="rId9"/>
  </sheets>
  <definedNames>
    <definedName name="_xlnm._FilterDatabase" localSheetId="1" hidden="1">'Budget Category'!$A$19:$A$23</definedName>
    <definedName name="_xlnm.Print_Area" localSheetId="2">'6.1 Budget Plan'!$A$1:$P$75</definedName>
    <definedName name="_xlnm.Print_Area" localSheetId="5">'6.2 Procurement Plan'!$C$1:$L$58</definedName>
    <definedName name="_xlnm.Print_Area" localSheetId="6">'6.2.1 Procurement Plan Revision'!$C$1:$L$61</definedName>
    <definedName name="_xlnm.Print_Area" localSheetId="8">'6.4 Implementation Plan'!$A$1:$O$26</definedName>
    <definedName name="_xlnm.Print_Area" localSheetId="3">'Budget Notes'!$A$1:$B$174</definedName>
    <definedName name="_xlnm.Print_Area" localSheetId="0">Guidelines!$B$2:$O$51</definedName>
    <definedName name="_xlnm.Print_Area" localSheetId="4">'Guidlines for Procurement Plan'!$B$2:$O$46</definedName>
    <definedName name="Slicer_Status">#N/A</definedName>
    <definedName name="Slicer_Status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0"/>
        <x14:slicerCache r:id="rId11"/>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I13" i="1"/>
  <c r="I8" i="1"/>
  <c r="K47" i="1"/>
  <c r="A57" i="12"/>
  <c r="A56" i="12"/>
  <c r="A55" i="12"/>
  <c r="B58" i="13"/>
  <c r="C58" i="13"/>
  <c r="D58" i="13"/>
  <c r="F58" i="13"/>
  <c r="G58" i="13"/>
  <c r="H58" i="13"/>
  <c r="I58" i="13"/>
  <c r="J58" i="13"/>
  <c r="K58" i="13"/>
  <c r="L58" i="13"/>
  <c r="B59" i="13"/>
  <c r="B60" i="13"/>
  <c r="E58" i="12"/>
  <c r="E58" i="13" s="1"/>
  <c r="G55" i="13"/>
  <c r="H55" i="13"/>
  <c r="I55" i="13"/>
  <c r="J55" i="13"/>
  <c r="K55" i="13"/>
  <c r="L55" i="13"/>
  <c r="G52" i="13"/>
  <c r="H52" i="13"/>
  <c r="I52" i="13"/>
  <c r="J52" i="13"/>
  <c r="K52" i="13"/>
  <c r="L52" i="13"/>
  <c r="D50" i="13"/>
  <c r="E50" i="13"/>
  <c r="F50" i="13"/>
  <c r="D51" i="13"/>
  <c r="E51" i="13"/>
  <c r="F51" i="13"/>
  <c r="D52" i="13"/>
  <c r="E52" i="13"/>
  <c r="F52" i="13"/>
  <c r="D53" i="13"/>
  <c r="D54" i="13"/>
  <c r="D55" i="13"/>
  <c r="E55" i="13"/>
  <c r="F55" i="13"/>
  <c r="C55" i="13"/>
  <c r="C52" i="13"/>
  <c r="B52" i="13"/>
  <c r="B53" i="13"/>
  <c r="B54" i="13"/>
  <c r="B55" i="13"/>
  <c r="B56" i="13"/>
  <c r="B57" i="13"/>
  <c r="D58" i="1"/>
  <c r="H41" i="1" l="1"/>
  <c r="H39" i="1"/>
  <c r="H32" i="1"/>
  <c r="H36" i="1"/>
  <c r="M36" i="1" s="1"/>
  <c r="H35" i="1"/>
  <c r="H21" i="1"/>
  <c r="A65" i="1"/>
  <c r="H51" i="1"/>
  <c r="D57" i="1" s="1"/>
  <c r="H11" i="1"/>
  <c r="N32" i="1" s="1"/>
  <c r="H42" i="1"/>
  <c r="H34" i="1"/>
  <c r="H30" i="1"/>
  <c r="H10" i="1"/>
  <c r="D59" i="1" s="1"/>
  <c r="A8" i="13"/>
  <c r="A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8" i="13"/>
  <c r="B9" i="13"/>
  <c r="C10" i="13"/>
  <c r="D10" i="13"/>
  <c r="E10" i="13"/>
  <c r="F10" i="13"/>
  <c r="G10" i="13"/>
  <c r="H10" i="13"/>
  <c r="I10" i="13"/>
  <c r="J10" i="13"/>
  <c r="K10" i="13"/>
  <c r="L10" i="13"/>
  <c r="C13" i="13"/>
  <c r="D13" i="13"/>
  <c r="E13" i="13"/>
  <c r="F13" i="13"/>
  <c r="G13" i="13"/>
  <c r="H13" i="13"/>
  <c r="I13" i="13"/>
  <c r="J13" i="13"/>
  <c r="K13" i="13"/>
  <c r="L13" i="13"/>
  <c r="C16" i="13"/>
  <c r="D16" i="13"/>
  <c r="E16" i="13"/>
  <c r="F16" i="13"/>
  <c r="G16" i="13"/>
  <c r="H16" i="13"/>
  <c r="I16" i="13"/>
  <c r="J16" i="13"/>
  <c r="K16" i="13"/>
  <c r="L16" i="13"/>
  <c r="C19" i="13"/>
  <c r="D19" i="13"/>
  <c r="E19" i="13"/>
  <c r="F19" i="13"/>
  <c r="G19" i="13"/>
  <c r="H19" i="13"/>
  <c r="I19" i="13"/>
  <c r="J19" i="13"/>
  <c r="K19" i="13"/>
  <c r="L19" i="13"/>
  <c r="C22" i="13"/>
  <c r="D22" i="13"/>
  <c r="E22" i="13"/>
  <c r="F22" i="13"/>
  <c r="G22" i="13"/>
  <c r="H22" i="13"/>
  <c r="I22" i="13"/>
  <c r="J22" i="13"/>
  <c r="K22" i="13"/>
  <c r="L22" i="13"/>
  <c r="C25" i="13"/>
  <c r="D25" i="13"/>
  <c r="E25" i="13"/>
  <c r="F25" i="13"/>
  <c r="G25" i="13"/>
  <c r="H25" i="13"/>
  <c r="I25" i="13"/>
  <c r="J25" i="13"/>
  <c r="K25" i="13"/>
  <c r="L25" i="13"/>
  <c r="C28" i="13"/>
  <c r="D28" i="13"/>
  <c r="E28" i="13"/>
  <c r="F28" i="13"/>
  <c r="G28" i="13"/>
  <c r="H28" i="13"/>
  <c r="I28" i="13"/>
  <c r="J28" i="13"/>
  <c r="K28" i="13"/>
  <c r="L28" i="13"/>
  <c r="C31" i="13"/>
  <c r="D31" i="13"/>
  <c r="E31" i="13"/>
  <c r="F31" i="13"/>
  <c r="G31" i="13"/>
  <c r="H31" i="13"/>
  <c r="I31" i="13"/>
  <c r="J31" i="13"/>
  <c r="K31" i="13"/>
  <c r="L31" i="13"/>
  <c r="C34" i="13"/>
  <c r="D34" i="13"/>
  <c r="E34" i="13"/>
  <c r="F34" i="13"/>
  <c r="G34" i="13"/>
  <c r="H34" i="13"/>
  <c r="I34" i="13"/>
  <c r="J34" i="13"/>
  <c r="K34" i="13"/>
  <c r="L34" i="13"/>
  <c r="C37" i="13"/>
  <c r="D37" i="13"/>
  <c r="E37" i="13"/>
  <c r="F37" i="13"/>
  <c r="G37" i="13"/>
  <c r="H37" i="13"/>
  <c r="I37" i="13"/>
  <c r="J37" i="13"/>
  <c r="K37" i="13"/>
  <c r="L37" i="13"/>
  <c r="C40" i="13"/>
  <c r="D40" i="13"/>
  <c r="E40" i="13"/>
  <c r="F40" i="13"/>
  <c r="G40" i="13"/>
  <c r="H40" i="13"/>
  <c r="I40" i="13"/>
  <c r="J40" i="13"/>
  <c r="K40" i="13"/>
  <c r="L40" i="13"/>
  <c r="C43" i="13"/>
  <c r="D43" i="13"/>
  <c r="E43" i="13"/>
  <c r="F43" i="13"/>
  <c r="G43" i="13"/>
  <c r="H43" i="13"/>
  <c r="I43" i="13"/>
  <c r="J43" i="13"/>
  <c r="K43" i="13"/>
  <c r="L43" i="13"/>
  <c r="C46" i="13"/>
  <c r="D46" i="13"/>
  <c r="E46" i="13"/>
  <c r="F46" i="13"/>
  <c r="G46" i="13"/>
  <c r="H46" i="13"/>
  <c r="I46" i="13"/>
  <c r="J46" i="13"/>
  <c r="K46" i="13"/>
  <c r="L46" i="13"/>
  <c r="C49" i="13"/>
  <c r="D49" i="13"/>
  <c r="E49" i="13"/>
  <c r="F49" i="13"/>
  <c r="G49" i="13"/>
  <c r="H49" i="13"/>
  <c r="I49" i="13"/>
  <c r="J49" i="13"/>
  <c r="K49" i="13"/>
  <c r="L49" i="13"/>
  <c r="B7" i="13"/>
  <c r="E61" i="13" s="1"/>
  <c r="C7" i="13"/>
  <c r="D7" i="13"/>
  <c r="E7" i="13"/>
  <c r="F7" i="13"/>
  <c r="G7" i="13"/>
  <c r="H7" i="13"/>
  <c r="I7" i="13"/>
  <c r="J7" i="13"/>
  <c r="K7" i="13"/>
  <c r="L7" i="13"/>
  <c r="A7" i="13"/>
  <c r="A10" i="12"/>
  <c r="A13" i="12" s="1"/>
  <c r="A16" i="12" s="1"/>
  <c r="A19" i="12" s="1"/>
  <c r="A22" i="12" s="1"/>
  <c r="A25" i="12" s="1"/>
  <c r="A28" i="12" s="1"/>
  <c r="A31" i="12" s="1"/>
  <c r="A34" i="12" s="1"/>
  <c r="A37" i="12" s="1"/>
  <c r="A40" i="12" s="1"/>
  <c r="A43" i="12" s="1"/>
  <c r="A46" i="12" s="1"/>
  <c r="A49" i="12" s="1"/>
  <c r="A52" i="12" s="1"/>
  <c r="A11" i="12"/>
  <c r="A14" i="12" s="1"/>
  <c r="A17" i="12" s="1"/>
  <c r="A20" i="12" s="1"/>
  <c r="A23" i="12" s="1"/>
  <c r="A26" i="12" s="1"/>
  <c r="A29" i="12" s="1"/>
  <c r="A32" i="12" s="1"/>
  <c r="A12" i="12"/>
  <c r="A15" i="12" s="1"/>
  <c r="A18" i="12" s="1"/>
  <c r="A21" i="12" s="1"/>
  <c r="A24" i="12" s="1"/>
  <c r="A27" i="12" s="1"/>
  <c r="A30" i="12" s="1"/>
  <c r="A33" i="12" s="1"/>
  <c r="A52" i="13" l="1"/>
  <c r="I35" i="1"/>
  <c r="A35" i="12"/>
  <c r="A38" i="12" s="1"/>
  <c r="A36" i="12"/>
  <c r="A39" i="12" s="1"/>
  <c r="E62" i="13"/>
  <c r="E63" i="13"/>
  <c r="A16" i="13"/>
  <c r="A49" i="13"/>
  <c r="A33" i="13"/>
  <c r="A25" i="13"/>
  <c r="A17" i="13"/>
  <c r="A40" i="13"/>
  <c r="A32" i="13"/>
  <c r="A24" i="13"/>
  <c r="A31" i="13"/>
  <c r="A23" i="13"/>
  <c r="A15" i="13"/>
  <c r="A46" i="13"/>
  <c r="A30" i="13"/>
  <c r="A22" i="13"/>
  <c r="A14" i="13"/>
  <c r="A37" i="13"/>
  <c r="A29" i="13"/>
  <c r="A21" i="13"/>
  <c r="A13" i="13"/>
  <c r="A28" i="13"/>
  <c r="A20" i="13"/>
  <c r="A12" i="13"/>
  <c r="A43" i="13"/>
  <c r="A27" i="13"/>
  <c r="A19" i="13"/>
  <c r="A11" i="13"/>
  <c r="A34" i="13"/>
  <c r="A26" i="13"/>
  <c r="A18" i="13"/>
  <c r="A10" i="13"/>
  <c r="K41" i="1"/>
  <c r="L41" i="1"/>
  <c r="M41" i="1"/>
  <c r="N41" i="1"/>
  <c r="M39" i="1"/>
  <c r="N39" i="1"/>
  <c r="K39" i="1"/>
  <c r="L39" i="1"/>
  <c r="L32" i="1"/>
  <c r="M32" i="1"/>
  <c r="K32" i="1"/>
  <c r="L11" i="1"/>
  <c r="M11" i="1"/>
  <c r="N11" i="1"/>
  <c r="K11" i="1"/>
  <c r="L51" i="1"/>
  <c r="M51" i="1"/>
  <c r="N51" i="1"/>
  <c r="K51" i="1"/>
  <c r="H53" i="1"/>
  <c r="H13" i="1"/>
  <c r="H8" i="1"/>
  <c r="H49" i="1"/>
  <c r="H46" i="1"/>
  <c r="H45" i="1"/>
  <c r="H43" i="1"/>
  <c r="H40" i="1"/>
  <c r="H38" i="1"/>
  <c r="H37" i="1"/>
  <c r="I37" i="1" s="1"/>
  <c r="H33" i="1"/>
  <c r="I33" i="1" s="1"/>
  <c r="H31" i="1"/>
  <c r="H29" i="1"/>
  <c r="H28" i="1"/>
  <c r="H27" i="1"/>
  <c r="H26" i="1"/>
  <c r="H25" i="1"/>
  <c r="H24" i="1"/>
  <c r="H20" i="1"/>
  <c r="H19" i="1"/>
  <c r="H22" i="1"/>
  <c r="H18" i="1"/>
  <c r="H17" i="1"/>
  <c r="H16" i="1"/>
  <c r="H15" i="1"/>
  <c r="H14" i="1"/>
  <c r="H12" i="1"/>
  <c r="E63" i="12"/>
  <c r="E64" i="12"/>
  <c r="E65" i="12"/>
  <c r="E66" i="12"/>
  <c r="E67" i="12"/>
  <c r="J34" i="1" l="1"/>
  <c r="A35" i="13"/>
  <c r="N47" i="1"/>
  <c r="A42" i="12"/>
  <c r="A39" i="13"/>
  <c r="A41" i="12"/>
  <c r="A38" i="13"/>
  <c r="A36" i="13"/>
  <c r="D65" i="1"/>
  <c r="K15" i="1"/>
  <c r="K18" i="1"/>
  <c r="K19" i="1"/>
  <c r="I40" i="1"/>
  <c r="K8" i="1"/>
  <c r="K13" i="1"/>
  <c r="I44" i="1"/>
  <c r="I23" i="1"/>
  <c r="I16" i="1"/>
  <c r="D9" i="10"/>
  <c r="O47" i="1"/>
  <c r="M47" i="1"/>
  <c r="L47" i="1"/>
  <c r="J40" i="1" l="1"/>
  <c r="A44" i="12"/>
  <c r="A47" i="12" s="1"/>
  <c r="A41" i="13"/>
  <c r="A45" i="12"/>
  <c r="A48" i="12" s="1"/>
  <c r="A42" i="13"/>
  <c r="J28" i="1"/>
  <c r="D22" i="9"/>
  <c r="D21" i="9"/>
  <c r="D20" i="9"/>
  <c r="D19" i="9"/>
  <c r="D18" i="9"/>
  <c r="D17" i="9"/>
  <c r="D16" i="9"/>
  <c r="D15" i="9"/>
  <c r="D14" i="9"/>
  <c r="D13" i="9"/>
  <c r="D12" i="9"/>
  <c r="D11" i="9"/>
  <c r="A51" i="12" l="1"/>
  <c r="A54" i="12" s="1"/>
  <c r="A48" i="13"/>
  <c r="A50" i="12"/>
  <c r="A53" i="12" s="1"/>
  <c r="A47" i="13"/>
  <c r="A45" i="13"/>
  <c r="A44" i="13"/>
  <c r="H9" i="1"/>
  <c r="H50" i="1"/>
  <c r="A55" i="13" l="1"/>
  <c r="A53" i="13"/>
  <c r="A54" i="13"/>
  <c r="A50" i="13"/>
  <c r="A51" i="13"/>
  <c r="J8" i="1"/>
  <c r="D63" i="1"/>
  <c r="D62" i="1"/>
  <c r="H48" i="1"/>
  <c r="A60" i="1"/>
  <c r="A61" i="1"/>
  <c r="A62" i="1"/>
  <c r="A63" i="1"/>
  <c r="A64" i="1"/>
  <c r="A66" i="1"/>
  <c r="A57" i="1"/>
  <c r="A60" i="13" l="1"/>
  <c r="A57" i="13"/>
  <c r="J47" i="1"/>
  <c r="D66" i="1"/>
  <c r="M48" i="1"/>
  <c r="N48" i="1"/>
  <c r="K48" i="1"/>
  <c r="L48" i="1"/>
  <c r="D64" i="1"/>
  <c r="D61" i="1"/>
  <c r="I52" i="1"/>
  <c r="D60" i="1"/>
  <c r="A56" i="13" l="1"/>
  <c r="A59" i="13"/>
  <c r="A58" i="13"/>
  <c r="O62" i="1"/>
  <c r="O63" i="1"/>
  <c r="D67" i="1"/>
  <c r="I53" i="1" l="1"/>
  <c r="J63" i="1" s="1"/>
  <c r="J52" i="1"/>
  <c r="J53" i="1" l="1"/>
  <c r="O68" i="1"/>
  <c r="O70" i="1" s="1"/>
  <c r="N73" i="1" l="1"/>
</calcChain>
</file>

<file path=xl/sharedStrings.xml><?xml version="1.0" encoding="utf-8"?>
<sst xmlns="http://schemas.openxmlformats.org/spreadsheetml/2006/main" count="662" uniqueCount="334">
  <si>
    <t>This file contains three specific planning tools to complete the supplementary information required when submitting a proposal for Readiness Programme support (including for Objetive 3. Aptation planning):</t>
  </si>
  <si>
    <t>- Budget plan and accompany Budget notes
- Procurement and HR plan
- Implementation plan</t>
  </si>
  <si>
    <t>The following considerations are important when completing the budget:</t>
  </si>
  <si>
    <r>
      <t>1. Before preparing the Readiness and budget, procurement and HR, and implementation plans, please read the full guidance contained in the Readiness Programme Guidebook, specifically</t>
    </r>
    <r>
      <rPr>
        <sz val="9"/>
        <color rgb="FFFF0000"/>
        <rFont val="Arial"/>
        <family val="2"/>
      </rPr>
      <t xml:space="preserve"> </t>
    </r>
    <r>
      <rPr>
        <b/>
        <sz val="9"/>
        <color rgb="FF276E8B"/>
        <rFont val="Arial"/>
        <family val="2"/>
      </rPr>
      <t>Part IV Sections 5 and 6</t>
    </r>
  </si>
  <si>
    <t>2. You can select the appropriate budget categories from the dropdown list in the budget plan:</t>
  </si>
  <si>
    <t>3. To insert additional rows, right click on the row number below where you wish to insert the new row and choose INSERT.</t>
  </si>
  <si>
    <t>4. Additional budget categories may be added by manually typing them on the Budget  Category sheet:</t>
  </si>
  <si>
    <t>5. The Budget Notes sheet should be used to record explanations, further details or cost breakdowns for individual lines</t>
  </si>
  <si>
    <t xml:space="preserve">Project Management Cost: </t>
  </si>
  <si>
    <t>Project management costs (PMC) are the direct administrative costs incurred to execute a grant. They should cover only incremental costs incurred due to the GCF contribution. In most cases, these costs are directly related to the support of a dedicated project management unit which manages the day to day execution related activities of the grant.</t>
  </si>
  <si>
    <t>General Principles for PMC costs:</t>
  </si>
  <si>
    <t xml:space="preserve">    1. The percentage of PMC financed by GCF should not be more than the percentage share of the overall budget financed by GCF</t>
  </si>
  <si>
    <t xml:space="preserve">    2. PMC budget thresholds: Up to 7.5 per cent of total activity budget. </t>
  </si>
  <si>
    <t xml:space="preserve">            &gt;  PMC exceeding 7.5 per cent for the readiness (including NAPs) proposals, up to $ 3 million will require detailed documentation</t>
  </si>
  <si>
    <t xml:space="preserve">                and justification supporting the entire PMC budget.</t>
  </si>
  <si>
    <t xml:space="preserve">            &gt; The PMC should be shown as a separate component in the project budget. A detailed breakdown of PMC should be provided by budget category.</t>
  </si>
  <si>
    <t xml:space="preserve">            &gt;  Indicative list of eligible project management costs:</t>
  </si>
  <si>
    <r>
      <t xml:space="preserve">&gt; </t>
    </r>
    <r>
      <rPr>
        <b/>
        <sz val="9"/>
        <rFont val="Arial"/>
        <family val="2"/>
      </rPr>
      <t>Project staffing and consultants:</t>
    </r>
    <r>
      <rPr>
        <sz val="9"/>
        <rFont val="Arial"/>
        <family val="2"/>
      </rPr>
      <t xml:space="preserve"> Project manager, Project Assistant, Procurement personnel, Finance personnel &amp; Support/admin. Personnel</t>
    </r>
  </si>
  <si>
    <r>
      <t>&gt;</t>
    </r>
    <r>
      <rPr>
        <b/>
        <sz val="9"/>
        <rFont val="Arial"/>
        <family val="2"/>
      </rPr>
      <t xml:space="preserve"> Other direct costs:</t>
    </r>
    <r>
      <rPr>
        <sz val="9"/>
        <rFont val="Arial"/>
        <family val="2"/>
      </rPr>
      <t xml:space="preserve">  Office equipment, Mission related travel cost of the PMU, Project management systems and information technology,  </t>
    </r>
  </si>
  <si>
    <t xml:space="preserve">   Office supplies, Audit cost</t>
  </si>
  <si>
    <t>Contingency :</t>
  </si>
  <si>
    <t>1. Select the appropriate % of Contingency Budget from the dropdown list :</t>
  </si>
  <si>
    <t>2. Contingency budget for unforeseen costs arising during the grant implementation should not be included in the outcome budget separately.</t>
  </si>
  <si>
    <t>3. Contingency budget must be used for any unforeseen programme (output level) cost that is unrelated to implementation/service fee.</t>
  </si>
  <si>
    <t>4. Any use of contingency must be reported to and agreed by the GCF Secretariat in writing in advance provided with justifications that are acceptable to the GCF.</t>
  </si>
  <si>
    <t xml:space="preserve">5. If by the end of the grant implementation period, you have not spent Contingency, you may not increase the scope of the project or make any other expenditures using the Contingency. 
</t>
  </si>
  <si>
    <r>
      <t xml:space="preserve">If you are unsure about how to complete the budget template, please send your query to:  </t>
    </r>
    <r>
      <rPr>
        <b/>
        <u/>
        <sz val="9"/>
        <color rgb="FF276E8B"/>
        <rFont val="Arial"/>
        <family val="2"/>
      </rPr>
      <t>countries@gcfund.org</t>
    </r>
  </si>
  <si>
    <t>Budget Categories</t>
  </si>
  <si>
    <t>Audio Visual &amp; Printing</t>
  </si>
  <si>
    <t>Audit Fee</t>
  </si>
  <si>
    <t>Consultant - Individual - International</t>
  </si>
  <si>
    <t>Consultant - Individual - Local</t>
  </si>
  <si>
    <t>Professional Services – Companies/Firm</t>
  </si>
  <si>
    <t>IT Equipment</t>
  </si>
  <si>
    <t>Office Supplies</t>
  </si>
  <si>
    <t>Travel - International</t>
  </si>
  <si>
    <t>Travel – Local</t>
  </si>
  <si>
    <t xml:space="preserve">Workshop/Training </t>
  </si>
  <si>
    <t>Services to Project</t>
  </si>
  <si>
    <t>Indicate additional budget categories</t>
  </si>
  <si>
    <t>Contractual Services- Individual</t>
  </si>
  <si>
    <t>Miscellaneous</t>
  </si>
  <si>
    <t>Choose percentage</t>
  </si>
  <si>
    <t>6.1 Budget Plan</t>
  </si>
  <si>
    <r>
      <t xml:space="preserve">Please add rows for Outcomes, Outputs and Cost Categories as required. </t>
    </r>
    <r>
      <rPr>
        <sz val="11"/>
        <rFont val="Arial"/>
        <family val="2"/>
      </rPr>
      <t>Additional budget categories may be added by manually typing them on the Budget Category sheet.</t>
    </r>
  </si>
  <si>
    <t>Objectives/Outcomes / Outputs</t>
  </si>
  <si>
    <t>Detailed Budget (in US$)</t>
  </si>
  <si>
    <r>
      <t xml:space="preserve">Total Budget
</t>
    </r>
    <r>
      <rPr>
        <sz val="7"/>
        <rFont val="Arial"/>
        <family val="2"/>
      </rPr>
      <t>(per outcome)</t>
    </r>
  </si>
  <si>
    <t>Expenditure Plan</t>
  </si>
  <si>
    <t>Executing Entity</t>
  </si>
  <si>
    <t>Budget notes</t>
  </si>
  <si>
    <r>
      <t xml:space="preserve">Budget Categories
</t>
    </r>
    <r>
      <rPr>
        <sz val="7"/>
        <rFont val="Arial"/>
        <family val="2"/>
      </rPr>
      <t>choose from the drop-down list</t>
    </r>
  </si>
  <si>
    <t>Unit</t>
  </si>
  <si>
    <t># of Unit</t>
  </si>
  <si>
    <t>Unit Cost</t>
  </si>
  <si>
    <r>
      <t xml:space="preserve">Total Budget
</t>
    </r>
    <r>
      <rPr>
        <sz val="7"/>
        <rFont val="Arial"/>
        <family val="2"/>
      </rPr>
      <t>(per budget category)</t>
    </r>
  </si>
  <si>
    <r>
      <t xml:space="preserve">Total Budget
</t>
    </r>
    <r>
      <rPr>
        <sz val="7"/>
        <rFont val="Arial"/>
        <family val="2"/>
      </rPr>
      <t>(per sub-outcome)</t>
    </r>
  </si>
  <si>
    <t>Year 1</t>
  </si>
  <si>
    <t>Year 2</t>
  </si>
  <si>
    <t>Year 3</t>
  </si>
  <si>
    <t>Year 4</t>
  </si>
  <si>
    <r>
      <t xml:space="preserve">
</t>
    </r>
    <r>
      <rPr>
        <b/>
        <u/>
        <sz val="8"/>
        <rFont val="Arial"/>
        <family val="2"/>
      </rPr>
      <t>Objective 3:</t>
    </r>
    <r>
      <rPr>
        <b/>
        <sz val="8"/>
        <rFont val="Arial"/>
        <family val="2"/>
      </rPr>
      <t xml:space="preserve"> </t>
    </r>
    <r>
      <rPr>
        <sz val="8"/>
        <rFont val="Arial"/>
        <family val="2"/>
      </rPr>
      <t>National
Adaptation Plans and
Adaptation Planning
Processes</t>
    </r>
  </si>
  <si>
    <r>
      <rPr>
        <b/>
        <u/>
        <sz val="8"/>
        <color rgb="FF000000"/>
        <rFont val="Arial"/>
      </rPr>
      <t>Outcome 3.1</t>
    </r>
    <r>
      <rPr>
        <sz val="8"/>
        <color rgb="FF000000"/>
        <rFont val="Arial"/>
      </rPr>
      <t xml:space="preserve"> - Adaptation planning governance and institutional coordination strengthened</t>
    </r>
  </si>
  <si>
    <r>
      <rPr>
        <u/>
        <sz val="8"/>
        <color rgb="FF000000"/>
        <rFont val="Arial"/>
      </rPr>
      <t>Output 3.1.1</t>
    </r>
    <r>
      <rPr>
        <sz val="8"/>
        <color rgb="FF000000"/>
        <rFont val="Arial"/>
      </rPr>
      <t xml:space="preserve"> - National, sub-national and/or sectoral adaptation plans developed or updated </t>
    </r>
  </si>
  <si>
    <t>Lumpsum</t>
  </si>
  <si>
    <t>UNDP</t>
  </si>
  <si>
    <t>A</t>
  </si>
  <si>
    <t>Event</t>
  </si>
  <si>
    <t>B</t>
  </si>
  <si>
    <t>Annual</t>
  </si>
  <si>
    <t>AM</t>
  </si>
  <si>
    <t>Month</t>
  </si>
  <si>
    <t>AI</t>
  </si>
  <si>
    <t>Trip</t>
  </si>
  <si>
    <t>C</t>
  </si>
  <si>
    <r>
      <rPr>
        <u/>
        <sz val="8"/>
        <color rgb="FF000000"/>
        <rFont val="Arial"/>
      </rPr>
      <t>Output 3.1.2</t>
    </r>
    <r>
      <rPr>
        <sz val="8"/>
        <color rgb="FF000000"/>
        <rFont val="Arial"/>
      </rPr>
      <t xml:space="preserve"> - Adaptation policy and/or regulations developed or strengthened for integrating adaptation actions/measures in sectoral, subnational and national development strategies and plans</t>
    </r>
  </si>
  <si>
    <t>D</t>
  </si>
  <si>
    <t>E</t>
  </si>
  <si>
    <t>G</t>
  </si>
  <si>
    <r>
      <rPr>
        <u/>
        <sz val="8"/>
        <color rgb="FF000000"/>
        <rFont val="Arial"/>
      </rPr>
      <t>Output 3.1.3</t>
    </r>
    <r>
      <rPr>
        <sz val="8"/>
        <color rgb="FF000000"/>
        <rFont val="Arial"/>
      </rPr>
      <t xml:space="preserve"> - Inter and intra institutional coordination and decision-making mechanisms established or strengthened</t>
    </r>
  </si>
  <si>
    <t>H</t>
  </si>
  <si>
    <t>W/M</t>
  </si>
  <si>
    <t>I</t>
  </si>
  <si>
    <t>J</t>
  </si>
  <si>
    <t>K</t>
  </si>
  <si>
    <t>L</t>
  </si>
  <si>
    <t>-</t>
  </si>
  <si>
    <t>L2</t>
  </si>
  <si>
    <t>M</t>
  </si>
  <si>
    <r>
      <rPr>
        <u/>
        <sz val="8"/>
        <color rgb="FF000000"/>
        <rFont val="Arial"/>
      </rPr>
      <t>Output 3.1.4</t>
    </r>
    <r>
      <rPr>
        <sz val="8"/>
        <color rgb="FF000000"/>
        <rFont val="Arial"/>
      </rPr>
      <t xml:space="preserve"> - Stakeholder engagement frameworks, agreements and awareness raising conducted or strengthened</t>
    </r>
  </si>
  <si>
    <t>N</t>
  </si>
  <si>
    <t>O</t>
  </si>
  <si>
    <t>P</t>
  </si>
  <si>
    <t>Q</t>
  </si>
  <si>
    <t>R</t>
  </si>
  <si>
    <r>
      <rPr>
        <b/>
        <u/>
        <sz val="8"/>
        <color rgb="FF000000"/>
        <rFont val="Arial"/>
      </rPr>
      <t>Outcome 3.2</t>
    </r>
    <r>
      <rPr>
        <sz val="8"/>
        <color rgb="FF000000"/>
        <rFont val="Arial"/>
      </rPr>
      <t xml:space="preserve"> - Evidence produced to design adaptation solutions for maximum impact</t>
    </r>
  </si>
  <si>
    <r>
      <rPr>
        <u/>
        <sz val="8"/>
        <color rgb="FF000000"/>
        <rFont val="Arial"/>
      </rPr>
      <t>Output 3.2.1</t>
    </r>
    <r>
      <rPr>
        <sz val="8"/>
        <color rgb="FF000000"/>
        <rFont val="Arial"/>
      </rPr>
      <t xml:space="preserve"> - Adaptation impact monitoring, evaluation and learning systems established or strengthened for strategic planning and investment</t>
    </r>
  </si>
  <si>
    <t>S</t>
  </si>
  <si>
    <t>U</t>
  </si>
  <si>
    <t>Events</t>
  </si>
  <si>
    <t>V</t>
  </si>
  <si>
    <r>
      <rPr>
        <u/>
        <sz val="8"/>
        <color rgb="FF000000"/>
        <rFont val="Arial"/>
      </rPr>
      <t>Output 3.2.2</t>
    </r>
    <r>
      <rPr>
        <sz val="8"/>
        <color rgb="FF000000"/>
        <rFont val="Arial"/>
      </rPr>
      <t xml:space="preserve"> - Studies on climate vulnerability, and identification of adaptation solutions conducted (and used) for strengthening adaptation investment</t>
    </r>
  </si>
  <si>
    <t>W</t>
  </si>
  <si>
    <r>
      <rPr>
        <b/>
        <u/>
        <sz val="8"/>
        <color rgb="FF000000"/>
        <rFont val="Arial"/>
      </rPr>
      <t>Outcome 3.3</t>
    </r>
    <r>
      <rPr>
        <b/>
        <sz val="8"/>
        <color rgb="FF000000"/>
        <rFont val="Arial"/>
      </rPr>
      <t xml:space="preserve"> </t>
    </r>
    <r>
      <rPr>
        <sz val="8"/>
        <color rgb="FF000000"/>
        <rFont val="Arial"/>
      </rPr>
      <t>- Private sector engagement in adaptation catalized</t>
    </r>
  </si>
  <si>
    <t>Output 3.3.1 - Strategies, policies, and incentives developed to foster private investment in adaptation solutions</t>
  </si>
  <si>
    <t>W1</t>
  </si>
  <si>
    <t>W2</t>
  </si>
  <si>
    <r>
      <rPr>
        <u/>
        <sz val="8"/>
        <color rgb="FF000000"/>
        <rFont val="Arial"/>
      </rPr>
      <t>Output 3.3.3</t>
    </r>
    <r>
      <rPr>
        <sz val="8"/>
        <color rgb="FF000000"/>
        <rFont val="Arial"/>
      </rPr>
      <t xml:space="preserve"> - Capacity building provided to the private sector on adaptation options</t>
    </r>
  </si>
  <si>
    <t>Z</t>
  </si>
  <si>
    <t>AA</t>
  </si>
  <si>
    <t>Monthly</t>
  </si>
  <si>
    <r>
      <rPr>
        <b/>
        <u/>
        <sz val="8"/>
        <color rgb="FF000000"/>
        <rFont val="Arial"/>
      </rPr>
      <t>Outcome 3.4</t>
    </r>
    <r>
      <rPr>
        <b/>
        <sz val="8"/>
        <color rgb="FF000000"/>
        <rFont val="Arial"/>
      </rPr>
      <t xml:space="preserve"> </t>
    </r>
    <r>
      <rPr>
        <sz val="8"/>
        <color rgb="FF000000"/>
        <rFont val="Arial"/>
      </rPr>
      <t>- Adaptation finance increased</t>
    </r>
  </si>
  <si>
    <r>
      <rPr>
        <u/>
        <sz val="8"/>
        <color rgb="FF000000"/>
        <rFont val="Arial"/>
      </rPr>
      <t>Output 3.4.1</t>
    </r>
    <r>
      <rPr>
        <sz val="8"/>
        <color rgb="FF000000"/>
        <rFont val="Arial"/>
      </rPr>
      <t xml:space="preserve"> - Mechanisms established to prioritize adaptation options based on objective criteria</t>
    </r>
  </si>
  <si>
    <t>AB</t>
  </si>
  <si>
    <t xml:space="preserve">Monthly </t>
  </si>
  <si>
    <t>AC</t>
  </si>
  <si>
    <r>
      <rPr>
        <u/>
        <sz val="8"/>
        <color rgb="FF000000"/>
        <rFont val="Arial"/>
      </rPr>
      <t>Output 3.4.2</t>
    </r>
    <r>
      <rPr>
        <sz val="8"/>
        <color rgb="FF000000"/>
        <rFont val="Arial"/>
      </rPr>
      <t xml:space="preserve"> - Number of concept notes and/or funding proposals developed for adaptation priority actions</t>
    </r>
  </si>
  <si>
    <t>AD</t>
  </si>
  <si>
    <t>AE</t>
  </si>
  <si>
    <t>AF</t>
  </si>
  <si>
    <t>Total Outcome Budget</t>
  </si>
  <si>
    <r>
      <t xml:space="preserve">Project Management Cost (PMC)
</t>
    </r>
    <r>
      <rPr>
        <sz val="7"/>
        <rFont val="Arial"/>
        <family val="2"/>
      </rPr>
      <t>Up to 7.5% of Total Activity Budget</t>
    </r>
  </si>
  <si>
    <t>Actual amount and % of PMC requested:</t>
  </si>
  <si>
    <t>Maximum PMC that can be requested:</t>
  </si>
  <si>
    <t>AJ</t>
  </si>
  <si>
    <t>do not change the formula</t>
  </si>
  <si>
    <t>AK</t>
  </si>
  <si>
    <t>Year</t>
  </si>
  <si>
    <t>AL</t>
  </si>
  <si>
    <t>AN</t>
  </si>
  <si>
    <t>AO</t>
  </si>
  <si>
    <t>FOR GREEN CLIMATE FUND SECRETARIAT'S USE ONLY</t>
  </si>
  <si>
    <t>Breakdown (per budget category)</t>
  </si>
  <si>
    <t>Total (per budget category)</t>
  </si>
  <si>
    <t>Project Management Cost (PMC)</t>
  </si>
  <si>
    <t>requested</t>
  </si>
  <si>
    <t>Contingency</t>
  </si>
  <si>
    <t>Total Outcome Budget + PMC</t>
  </si>
  <si>
    <r>
      <t xml:space="preserve">Sub-Total </t>
    </r>
    <r>
      <rPr>
        <sz val="7"/>
        <rFont val="Arial"/>
        <family val="2"/>
      </rPr>
      <t xml:space="preserve"> (Total Outcome Budget + Contingency + PMC)</t>
    </r>
  </si>
  <si>
    <r>
      <t xml:space="preserve">Delivery Partner Fee (DP) </t>
    </r>
    <r>
      <rPr>
        <sz val="7"/>
        <rFont val="Arial"/>
        <family val="2"/>
      </rPr>
      <t>- Up to 8.5% of the Sub-Total</t>
    </r>
  </si>
  <si>
    <r>
      <t xml:space="preserve">Total Project Budget </t>
    </r>
    <r>
      <rPr>
        <sz val="7"/>
        <rFont val="Arial"/>
        <family val="2"/>
      </rPr>
      <t>(Total Activity Budget + Contingency + PMC + DP)</t>
    </r>
  </si>
  <si>
    <t>Budget Notes</t>
  </si>
  <si>
    <t>Please check out the example in the table below, and remove them before including the proposal's entries</t>
  </si>
  <si>
    <t>Budget Note</t>
  </si>
  <si>
    <t>Detailed Description</t>
  </si>
  <si>
    <r>
      <t xml:space="preserve">Professional services - Firm </t>
    </r>
    <r>
      <rPr>
        <i/>
        <sz val="8"/>
        <rFont val="Arial"/>
        <family val="2"/>
      </rPr>
      <t>(</t>
    </r>
    <r>
      <rPr>
        <b/>
        <i/>
        <sz val="8"/>
        <rFont val="Arial"/>
        <family val="2"/>
      </rPr>
      <t>Consulting Company 1</t>
    </r>
    <r>
      <rPr>
        <i/>
        <sz val="8"/>
        <rFont val="Arial"/>
        <family val="2"/>
      </rPr>
      <t xml:space="preserve"> – Sectoral Planning and Adaptation Framework Consulting Company)</t>
    </r>
    <r>
      <rPr>
        <sz val="8"/>
        <rFont val="Arial"/>
        <family val="2"/>
      </rPr>
      <t xml:space="preserve">: to engage a firm for USD 160,000 lumpsum to implement activity 3.1.1 (Sub-activity 3.1.1a, Sub-activity 3.1.1b, Sub-activity 3.1.1c) to lead the review and update of adaptation planning frameworks, develop five sector-specific adaptation plans aligned with the NAP and LAPs, and integrate them into a cohesive national framework. All outputs will be evidence-based, participatory, and aligned with Mozambique’s climate resilience goals. The company will also coordinate with other project firms to ensure alignment and consistency across all activities. This lumpsum amount includes 5 sectoral review workshops. </t>
    </r>
  </si>
  <si>
    <t>Five  one-day workshops for discussing sectorial vulnerabilities (Sub-activity 3.1.1b - consultations on sector-specific vulnerabilities) estimated at USD5,000 per event to include venue and catering for 25 persons (USD200/person).</t>
  </si>
  <si>
    <t>Travel of the International Consultant (Team Leader proposed by the Consulting Company 1 - Sub-activity 3.1.1a, Sub-activity 3.1.1b, Sub-activity 3.1.1c) to attend stakeholder consultations. @1500 USD ticket cost and @1500 USD per diem for 6 overnight stays (6*250, 3,000 USD total).</t>
  </si>
  <si>
    <r>
      <t>Professional services - Firm (</t>
    </r>
    <r>
      <rPr>
        <b/>
        <i/>
        <sz val="8"/>
        <rFont val="Arial"/>
        <family val="2"/>
      </rPr>
      <t>Consulting Company 2</t>
    </r>
    <r>
      <rPr>
        <i/>
        <sz val="8"/>
        <rFont val="Arial"/>
        <family val="2"/>
      </rPr>
      <t xml:space="preserve"> – Policy and Regulatory Alignment Consulting Company</t>
    </r>
    <r>
      <rPr>
        <sz val="8"/>
        <rFont val="Arial"/>
        <family val="2"/>
      </rPr>
      <t>): to engage a firm for USD 140,000 lumpsum to implement activity 3.1.2 (Sub-activity 3.1.2a, Sub-activity 3.1.2b, Sub-activity 3.1.2c, Sub-activity 3.1.2d, Sub-activity 3.1.2e) To  lead the review of sectoral policies, identify gaps, and propose amendments to strengthen climate resilience integration in Mozambique’s planning systems. The company will facilitate 5 sectoral workshops, each with around 40 participants, to validate amendments and create a Policy Operationalization Toolkit for sectoral agencies. It will also organize 5 targeted training sessions for public officials and experts on climate-adaptive policies. Coordination with other project firms will ensure alignment across planning, policy, and stakeholder engagement activities.</t>
    </r>
  </si>
  <si>
    <t>Five  one-day workshops for discussing sectorial policy allighnment options (Sub-activity 3.1.2b) estimated at USD5,000 per event to include venue and catering for 40 persons (USD125/person).</t>
  </si>
  <si>
    <t>Travel of the International Consultant (Team Leader proposed by the Consulting Company 2 - Sub-activity 3.1.2a, Sub-activity 3.1.2b, Sub-activity 3.1.2c, Sub-activity 3.1.2d, Sub-activity 3.1.2e) to attend stakeholder consultations. @1500 USD ticket cost and @1500 USD per diem for 6 overnight stays (6*250 USD, 3,000USD total).</t>
  </si>
  <si>
    <r>
      <t xml:space="preserve">Professional services - Firm </t>
    </r>
    <r>
      <rPr>
        <i/>
        <sz val="8"/>
        <rFont val="Arial"/>
        <family val="2"/>
      </rPr>
      <t>(</t>
    </r>
    <r>
      <rPr>
        <b/>
        <i/>
        <sz val="8"/>
        <rFont val="Arial"/>
        <family val="2"/>
      </rPr>
      <t>Consulting Company 4</t>
    </r>
    <r>
      <rPr>
        <i/>
        <sz val="8"/>
        <rFont val="Arial"/>
        <family val="2"/>
      </rPr>
      <t xml:space="preserve"> – Institutional Governance and Coordination Consulting Company)</t>
    </r>
    <r>
      <rPr>
        <sz val="8"/>
        <rFont val="Arial"/>
        <family val="2"/>
      </rPr>
      <t>: to engage a firm for USD 140,000 lumpsum to implement activity 3.1.3 (Sub-activity 3.1.3a, Sub-activity 3.1.3b, Sub-activity 3.1.3c, Sub-activity 3.1.3d, Sub-activity 3.1.3e) to strengthen Mozambique’s climate adaptation governance by formalizing the GIIMC’s mandate, establishing sectoral working groups, and creating a national decision-making framework. The company will conduct needs assessments, provide capacity-building through targeted trainings, and facilitate the creation of 5 sector-specific working groups. It will also organize 8 biannual GIIMC meetings and 10 sectoral workshops to promote cross-sectoral communication and learning. Coordination with other project firms will ensure alignment and complementarity across all activities. Trainings and workshops under 3.1.3a, 3.1.3b 3.1.3d, and 3.1.3e will be held in Maputo and engage only national stakeholders</t>
    </r>
  </si>
  <si>
    <t>Consultant – Individual - Local: Institutional Coordination Coordinator (Sub-activity 3.1.3a, Sub-activity 3.1.3b, Sub-activity 3.1.3c, Sub-activity 3.1.3d, Sub-activity 3.1.3e) @ 2,000 USD per month for 48 months to supervise and coordinate activities of the Consulting Company 4 and carry out follow up facilitation activities until completion of the project.</t>
  </si>
  <si>
    <t xml:space="preserve">One five-days training on effective adaptation coordination (Sub-activity 3.1.3a) estimated at USD18,750 per event to include venue and catering for 30 persons (USD125/person/day). This activity will be held in Maputo and will engage only national-level stakeholders. </t>
  </si>
  <si>
    <t xml:space="preserve">One  three-day trainings for members of GIIMC (Sub-activity 3.1.3b) estimated at USD15,000 per event to include venue and catering for 40 persons (USD125/person). This activity will be held in Maputo and will engage only national-level stakeholders. </t>
  </si>
  <si>
    <t xml:space="preserve">1 one-day training on Decision-Making Framework and operational coordination (Sub-activity 3.1.3d) at USD3,750 per event to include venue and catering for 30 persons (USD125/person). This activity will be held in Maputo and will engage only national-level stakeholders. </t>
  </si>
  <si>
    <t xml:space="preserve">8  one-day biannual meetings on inter-institutional coordination and 10 sectorial coordination workshops (Sub-activity 3.1.3e) at USD5,000 per event to include venue and catering for 40 persons (USD125/person). This activity will be held in Maputo and will engage only national-level stakeholders. </t>
  </si>
  <si>
    <t>2 Travels of the International Consultant (Team Leader proposed by the Consulting Company 3 - Sub-activity 3.1.3a, Sub-activity 3.1.3b, Sub-activity 3.1.3c, Sub-activity 3.1.3d, Sub-activity 3.1.3e, Sub-activity 3.1.3f) to attend stakeholder consultations. Costs of each travel - @3,000 USD for 2 the cost of 2 tickets and @ 3,000 USD per diem for 6 overnight stays (2*6*250 USD, 3,000USD Total).</t>
  </si>
  <si>
    <r>
      <t xml:space="preserve">Professional services - Firm </t>
    </r>
    <r>
      <rPr>
        <i/>
        <sz val="8"/>
        <rFont val="Arial"/>
        <family val="2"/>
      </rPr>
      <t>(</t>
    </r>
    <r>
      <rPr>
        <b/>
        <i/>
        <sz val="8"/>
        <rFont val="Arial"/>
        <family val="2"/>
      </rPr>
      <t>Consulting Company 3</t>
    </r>
    <r>
      <rPr>
        <i/>
        <sz val="8"/>
        <rFont val="Arial"/>
        <family val="2"/>
      </rPr>
      <t xml:space="preserve"> – Stakeholder Engagement and Awareness Consulting Company)</t>
    </r>
    <r>
      <rPr>
        <sz val="8"/>
        <rFont val="Arial"/>
        <family val="2"/>
      </rPr>
      <t>: to engage a firm for USD 160,000 lumpsum to implement Sub-activities 3.1.4a, 3.1.4b, 3.1.4c, 3.1.4d, 3.1.4e, 3.1.4f and 3.1.4g to lead the design of Mozambique’s first Comprehensive Stakeholder Engagement Framework for adaptation. It will organize 10 national and sectoral workshops, conduct a Stakeholder Mapping and Needs Assessment, and develop 30 Partnership Agreements to secure collaboration across sectors. The company will implement a multimedia Awareness Raising Campaign and deliver 10 targeted training sessions to strengthen participatory planning and policy integration. Additionally, it will organize 10 science-to-policy dialogue events. Coordination with other project firms will ensure integrated implementation across the project components.</t>
    </r>
  </si>
  <si>
    <t xml:space="preserve">Consultant – Individual - Local: Community Engagement and Awareness Raising Expert (Sub-activity 3.1.4e)  @ 3,000 USD per month for 36 months to supervise and coordinate activities related to the awareness raising. </t>
  </si>
  <si>
    <t>Ten consultative workshops (for 5 priority sectors) with key stakeholders (Sub-activity 3.1.4c) to validate adaptation priorities and promote inclusive dialogueestimated at USD3,750 per event to include venue and catering for 30 persons (USD125/person).</t>
  </si>
  <si>
    <t>Ten  one-day trainings (for 5 priority sectors) with key stakeholders on climate adaptation roles and strategies (Sub-activity 3.1.4f) estimated at USD5,000 per event to include venue and catering for 40 persons (USD125/person).</t>
  </si>
  <si>
    <t>Ten  one-day dialogues (for 5 priority sectors) on focus on adaptation planning, policy integration, institutional coordination, and monitoring and evaluation basics (Sub-activity 3.1.4g) estimated at USD5,000 per event to include venue and catering for 40 persons (USD125/person).</t>
  </si>
  <si>
    <r>
      <t xml:space="preserve">Professional services - Firm </t>
    </r>
    <r>
      <rPr>
        <i/>
        <sz val="8"/>
        <rFont val="Arial"/>
        <family val="2"/>
      </rPr>
      <t>(</t>
    </r>
    <r>
      <rPr>
        <b/>
        <i/>
        <sz val="8"/>
        <rFont val="Arial"/>
        <family val="2"/>
      </rPr>
      <t>Consulting Company 5</t>
    </r>
    <r>
      <rPr>
        <i/>
        <sz val="8"/>
        <rFont val="Arial"/>
        <family val="2"/>
      </rPr>
      <t xml:space="preserve"> – Adaptation Monitoring, Evaluation and Learning Systems Consulting Company)</t>
    </r>
    <r>
      <rPr>
        <sz val="8"/>
        <rFont val="Arial"/>
        <family val="2"/>
      </rPr>
      <t>: to engage a firm for USD 120,000 lumpsum to implement activity 3.2.1 (Sub-activities 3.2.1a, 3.2.1b, 3.2.1c, 3.2.1d, 3.2.1e) to strengthen Mozambique’s National Monitoring and Evaluation System for Climate Change (SNMAMC) with a focus on adaptation. It will revise legal and institutional frameworks, develop adaptation indicators, design and pilot a Climate Budget Tagging System, and deliver two training sessions on MEL and financial tracking. The company will also implement the MEL system in pilot sectors and establish baseline datasets. Coordination with Consulting Company 1 and Consulting Company 4 will occur during the pilot phase to ensure alignment with sectoral priorities and institutional frameworks.</t>
    </r>
  </si>
  <si>
    <t xml:space="preserve">Consultant – Individual - Local: Legal and Regulatory Improvement Expert (Sub-activity 3.2.1c, Sub-activity 3.2.1d) @ 3,000 USD per month for 12 months to provide with the regulatory support to SNMAMC operations </t>
  </si>
  <si>
    <t>One  two-day trainings for stakeholders on CBT and adaptation monitoring indicators (Sub-activity 3.2.1d) estimated at USD7,500 per event to include venue and catering for 30 persons (USD125/person/day).</t>
  </si>
  <si>
    <r>
      <t xml:space="preserve">Professional services - Firm </t>
    </r>
    <r>
      <rPr>
        <b/>
        <i/>
        <sz val="8"/>
        <rFont val="Arial"/>
        <family val="2"/>
      </rPr>
      <t>(Consulting Company 6</t>
    </r>
    <r>
      <rPr>
        <i/>
        <sz val="8"/>
        <rFont val="Arial"/>
        <family val="2"/>
      </rPr>
      <t xml:space="preserve"> – Climate Vulnerability Assessment and Knowledge Management Consulting Company)</t>
    </r>
    <r>
      <rPr>
        <sz val="8"/>
        <rFont val="Arial"/>
        <family val="2"/>
      </rPr>
      <t>: to engage a firm for USD 195,000 lumpsum to implement activity 3.2.2 (Sub-activity 3.2.2a, Sub-activity 3.2.2b, Sub-activity 3.2.2c, Sub-activity 3.2.2d, Sub-activity 3.2.1c, Sub-activity 3.2.1d) to lead the harmonization of Mozambique’s climate data across five sectors and conduct regional and sectoral vulnerability assessments. The regional assessents will produce three reports focused on the country's six key climatic regions - south, center, north, highlands, arid and coastal. It will prioritize adaptation solutions based on feasibility assessments and reactivate the Center for Knowledge Management and Research (CKMR) to establish a public knowledge repository for climate adaptation. The company will conduct stakeholder consultations to ensure data relevance for adaptation planning. Coordination with Consulting Company 1 and Consulting Company 5 will ensure integration of vulnerability findings into sectoral plans and alignment with MEL indicators. However, most activities will be carried out autonomously under the data and knowledge management pillar.</t>
    </r>
  </si>
  <si>
    <r>
      <t>Professional services - Firm (</t>
    </r>
    <r>
      <rPr>
        <b/>
        <sz val="8"/>
        <rFont val="Arial"/>
        <family val="2"/>
      </rPr>
      <t>Consulting Company 7</t>
    </r>
    <r>
      <rPr>
        <sz val="8"/>
        <rFont val="Arial"/>
        <family val="2"/>
      </rPr>
      <t xml:space="preserve"> – Private Sector Adaptation Finance Framework Consulting Company): to engage a firmfor USD 110,000 lumpsum to implement activity 3.3.1 (Sub-activity 3.3.1a, Sub-activity 3.3.1b, Sub-activity 3.2.1c) conduct a regulatory and market barrier analysis to identify the root causes of low private sector engagement in adaptation financing. Based on this analysis, it will design a package of policy, regulatory, and fiscal incentives for Mozambique’s key adaptation sectors. The company will organize five co-creation workshops with stakeholders to ensure the proposed incentives are practical and sector-specific. Coordination with Consulting Company 1 and Consulting Company 8 will ensure alignment with sectoral adaptation priorities and future private sector capacity-building efforts. However, Consulting Company 7 will lead independently on policy and incentive design, with technical exchanges ensuring integration across related outputs.</t>
    </r>
  </si>
  <si>
    <t>Five one-day sectorial workshops on adaptation finance frameworks  (Sub-activity 3.3.1c) estimated at USD3,750 per event to include venue and catering for 30 persons (USD125/person).</t>
  </si>
  <si>
    <r>
      <t xml:space="preserve">Professional services - Firm </t>
    </r>
    <r>
      <rPr>
        <i/>
        <sz val="8"/>
        <rFont val="Arial"/>
        <family val="2"/>
      </rPr>
      <t>(</t>
    </r>
    <r>
      <rPr>
        <b/>
        <i/>
        <sz val="8"/>
        <rFont val="Arial"/>
        <family val="2"/>
      </rPr>
      <t>Consulting Company 8</t>
    </r>
    <r>
      <rPr>
        <i/>
        <sz val="8"/>
        <rFont val="Arial"/>
        <family val="2"/>
      </rPr>
      <t xml:space="preserve"> – Private Sector Adaptation Capacity Building Consulting Company)</t>
    </r>
    <r>
      <rPr>
        <sz val="8"/>
        <rFont val="Arial"/>
        <family val="2"/>
      </rPr>
      <t>: to engage a firm for USD 140,000 lumpsum to implement activity 3.3.3 (Sub-activities 3.3.3a, 3.3.3b, 3.3.3c and 3.3.3d) to  lead efforts to enhance the private sector’s capacity to engage in climate adaptation planning and investment. The company will organize five sector-specific seminars and co-creation workshops to develop adaptation project ideas, followed by a structured mentorship program with adaptation finance experts to support private companies in developing investment-grade projects. Coordination with Consulting Company 7 will ensure alignment with the incentive frameworks being developed. However, Consulting Company 8 will operate independently in providing technical capacity-building and hands-on support to unlock adaptation investment opportunities.</t>
    </r>
  </si>
  <si>
    <t>Ten one-day introductory awareness-raising seminars for business leaders (one per priority sector) (Sub-activity 3.3.3b) and five one-day co-creation workshops for private sector adaptation project development estimated at USD3,750 per event to include venue and catering for 30 persons (USD125/person).</t>
  </si>
  <si>
    <r>
      <t xml:space="preserve">Professional services - Firm </t>
    </r>
    <r>
      <rPr>
        <i/>
        <sz val="8"/>
        <rFont val="Arial"/>
        <family val="2"/>
      </rPr>
      <t>(</t>
    </r>
    <r>
      <rPr>
        <b/>
        <i/>
        <sz val="8"/>
        <rFont val="Arial"/>
        <family val="2"/>
      </rPr>
      <t>Consulting Company 9</t>
    </r>
    <r>
      <rPr>
        <i/>
        <sz val="8"/>
        <rFont val="Arial"/>
        <family val="2"/>
      </rPr>
      <t xml:space="preserve"> – Adaptation Prioritization and Investment Framework Consulting Company)</t>
    </r>
    <r>
      <rPr>
        <sz val="8"/>
        <rFont val="Arial"/>
        <family val="2"/>
      </rPr>
      <t xml:space="preserve">: to engage a firm  for USD 120,000 lumpsum to implement activity 3.4.1 (Sub-activity 3.4.1a, Sub-activity 3.4.1b, Sub-activity 3.4.1c) to design Mozambique’s first evidence-based project prioritization framework for adaptation, using internationally recognized methodologies such as MCA, CEA, and CBA. It will organize five training sessions for national and subnational authorities on operationalizing the framework. The company will also facilitate pilot testing in selected sectors or provinces, refining the framework based on lessons learned. </t>
    </r>
  </si>
  <si>
    <t>Five  one-day trainings for the key stakeholders on prioritization options (Sub-activity 3.3.3b) estimated at USD5,000 per event to include venue and catering for 40 persons (USD125/person).</t>
  </si>
  <si>
    <r>
      <t xml:space="preserve">Professional services - Firm </t>
    </r>
    <r>
      <rPr>
        <i/>
        <sz val="8"/>
        <rFont val="Arial"/>
        <family val="2"/>
      </rPr>
      <t>(Consulting Company 10 – Adaptation Concept Notes and Pre-feasibility Studies Consulting Company)</t>
    </r>
    <r>
      <rPr>
        <sz val="8"/>
        <rFont val="Arial"/>
        <family val="2"/>
      </rPr>
      <t>: to engage a firm for USD 120,000 lumpsum to implement activity 3.4.2 aimed at designing 2 fully developed GCF Concept Notes for high-priority adaptation projects, each accompanied by Pre-Feasibility Studies and initial Impact Assessments.</t>
    </r>
  </si>
  <si>
    <t>Two  two-day stakeholder engagement workshops for project priorities validation (Sub-activity 3.4.2b) estimated at USD3,125 per event to include venue and catering for 25 persons (USD125/person).</t>
  </si>
  <si>
    <t>Travel of the International Consultant (Team Leader proposed by the Consulting Company 10  - Sub-activity 3.4.2b) to attend stakeholder consultations. Costs of travel - @1500 USD ticket cost and @1500 USD per diem for 6 overnight stays (6*250 USD, 3,000 USD total).</t>
  </si>
  <si>
    <t>Contractual Services- Individual: NAP Project Manager (all activities) @ 1,800 USD per month for 48 months to provide with overall management of the Project. The cost is split equally between all outcomes 9 months per outcome x 4 = 36 months across the four outcomes + 12 months charged to PMC</t>
  </si>
  <si>
    <t>Contractual Services- Individual: Finance and Operations Analyst (all activities) @ 1,500 USD per month for 48 months to provide with overall adminsitrative support</t>
  </si>
  <si>
    <t>Contractual Services- Individual: M&amp;E Analyst (all activities) @ 1,500 USD per month for 12 months (part-time throughout project implementation) to provide with overall M&amp;E support</t>
  </si>
  <si>
    <t>Professional services - Firm : to engage an audit firm (all activities) for USD 4,000 (4 times - on the annual basis) lumpsum to implement expenditure verification as per GCF requirements</t>
  </si>
  <si>
    <t xml:space="preserve">Unforeseen programme cost, such as FX gain and loss, bank charges etc., which is unrelated to implementation/service fee. </t>
  </si>
  <si>
    <t>Services to Project: Budget to cover costs for various functions provided by UNDP Country Office that including finance, human resources, administrative and procurement services,  payroll management, payments, travel services, consultant recruitments, procurement of goods and services, etc. Costs for various project management functions will be charged based on the UNDP universal price list</t>
  </si>
  <si>
    <t>Cost of office supplies budgeted at USD 2,100 per annum</t>
  </si>
  <si>
    <t xml:space="preserve">The following considerations are important when completing the Procurement Plan: </t>
  </si>
  <si>
    <r>
      <t xml:space="preserve">1. Before preparing the Readiness and budget, </t>
    </r>
    <r>
      <rPr>
        <b/>
        <u/>
        <sz val="9"/>
        <rFont val="Arial"/>
        <family val="2"/>
      </rPr>
      <t>procurement</t>
    </r>
    <r>
      <rPr>
        <sz val="9"/>
        <rFont val="Arial"/>
        <family val="2"/>
      </rPr>
      <t xml:space="preserve"> and HR, and implementation plans, please read the full guidance contained in the Readiness Programme Guidebook, specifically</t>
    </r>
    <r>
      <rPr>
        <sz val="9"/>
        <color rgb="FFFF0000"/>
        <rFont val="Arial"/>
        <family val="2"/>
      </rPr>
      <t xml:space="preserve"> </t>
    </r>
    <r>
      <rPr>
        <b/>
        <sz val="9"/>
        <color rgb="FF276E8B"/>
        <rFont val="Arial"/>
        <family val="2"/>
      </rPr>
      <t>Part IV Sections 5 and 6</t>
    </r>
  </si>
  <si>
    <t>2. Please start populating information on planned procurement items next to dedicated rows titled 'Planned'. Utilize slicer buttons at the top of the worksheet to easily filter out rows dedicated to planned items.</t>
  </si>
  <si>
    <t xml:space="preserve">3. Please Specify Item and Item Description under Column C. </t>
  </si>
  <si>
    <t>4. Choose the appropriate Procurement categories from the dropdown list available in the Procurement plan under column D.</t>
  </si>
  <si>
    <t>5. Specify the Estimated cost of the Item under Column E.</t>
  </si>
  <si>
    <t>6. Populate the applicable Procurement Method (e.g., open, limited RFP, ITB, RFQ) in Column G. Ensure alignment with the thresholds (Min-Max monetary value for the indicated procurement method) outlined in Column H, in accordance with the applicable procurement policy.</t>
  </si>
  <si>
    <t>7. In Column I, specify the name of the Entity executing Procurement (DP/EE, etc.).</t>
  </si>
  <si>
    <t>8. Indicate estimated timelines under Columns J and K.</t>
  </si>
  <si>
    <t>9. The Procurement Plan Template provides twenty (20) dedicated rows. To insert additional rows, right-click on the row number below where the new row is desired and select INSERT. When inserting new rows, allocate three rows for each item (Planned, Revised1, Actual) and extend existing dropdown menus or other formulas.</t>
  </si>
  <si>
    <t>10. Utilize Column L, labeled "Remarks," to record explanations, additional details, or any other pertinent information as needed.</t>
  </si>
  <si>
    <r>
      <t xml:space="preserve">The following considerations are important when completing the </t>
    </r>
    <r>
      <rPr>
        <b/>
        <u/>
        <sz val="9"/>
        <color rgb="FF276E8B"/>
        <rFont val="Arial"/>
        <family val="2"/>
      </rPr>
      <t>Change Request</t>
    </r>
    <r>
      <rPr>
        <b/>
        <sz val="9"/>
        <color rgb="FF276E8B"/>
        <rFont val="Arial"/>
        <family val="2"/>
      </rPr>
      <t xml:space="preserve"> impacting the Procurement Plan: </t>
    </r>
  </si>
  <si>
    <t>1. Upon approval of the procurement plan by the GCF, the 6.2 Procurement Plan will be locked. Simultaneously, the additional tab 6.2.1 Procurement Plan will be activated for inputs. In this tab, planned items will be automatically populated from the approved procurement plan. Only revisions and actuals can be modified.</t>
  </si>
  <si>
    <t xml:space="preserve">2. Change requests within 20% threshold of cost reallocation per procurement category (column D) are not subject to GCF pre-approval provided that the procurement process adheres applicable procurement policy AND follows competitive process.  </t>
  </si>
  <si>
    <r>
      <t xml:space="preserve">3. </t>
    </r>
    <r>
      <rPr>
        <b/>
        <u/>
        <sz val="9"/>
        <rFont val="Arial"/>
        <family val="2"/>
      </rPr>
      <t xml:space="preserve">Any change </t>
    </r>
    <r>
      <rPr>
        <sz val="9"/>
        <rFont val="Arial"/>
        <family val="2"/>
      </rPr>
      <t>from the approved competitive procurement method to a less competitive method, irrespective of financial value, requires GCF pre-approval. Such changes should be submitted as a change request for clearance.</t>
    </r>
  </si>
  <si>
    <r>
      <t xml:space="preserve">4. </t>
    </r>
    <r>
      <rPr>
        <b/>
        <u/>
        <sz val="9"/>
        <rFont val="Arial"/>
        <family val="2"/>
      </rPr>
      <t>Any change</t>
    </r>
    <r>
      <rPr>
        <sz val="9"/>
        <rFont val="Arial"/>
        <family val="2"/>
      </rPr>
      <t xml:space="preserve"> constituting a new procurement item irrespective of financial value requires GCF pre-approval. Such changes should be submitted as a change request for clearance.</t>
    </r>
  </si>
  <si>
    <t>5. When revising a procurement item, utilize the designated row labeled "Revised1" and update the relevant columns from the approved procurement plan. After updating, populate Column F with the Current Estimated Cost (latest estimated/actual cost).</t>
  </si>
  <si>
    <t xml:space="preserve">6. For subsequent revisions, please add dedicated rows i.e. "Revised2" for the second revision, "Revised3" for the third revision, etc  and update Column F on Current Estimated cost accordingly. </t>
  </si>
  <si>
    <r>
      <t xml:space="preserve">7. To add new procurement items outside the approved procurement plan, allocate three rows for each new item (Planned, Revised 1, Actual). Extend existing drop-down menus or other formulas and input information under </t>
    </r>
    <r>
      <rPr>
        <b/>
        <sz val="9"/>
        <rFont val="Arial"/>
        <family val="2"/>
      </rPr>
      <t>"Revised 1"</t>
    </r>
  </si>
  <si>
    <t xml:space="preserve">8. For ease of reference please also highlight indicated changes in yellow </t>
  </si>
  <si>
    <t>9. When deleting procurement items, employ strikethrough and indicate "0" under Column F for the Current Estimated Cost (latest estimated/actual cost).</t>
  </si>
  <si>
    <r>
      <t xml:space="preserve">The following considerations are important when preparing the </t>
    </r>
    <r>
      <rPr>
        <b/>
        <u/>
        <sz val="9"/>
        <color rgb="FF276E8B"/>
        <rFont val="Arial"/>
        <family val="2"/>
      </rPr>
      <t xml:space="preserve">Annual Progress Report: </t>
    </r>
  </si>
  <si>
    <t xml:space="preserve">1. Please attach this procurement plan to your Annual Progress Report to demonstrate implementation progress as well as any changes that were not sibject to GCF pre-approval as defined in the section above. </t>
  </si>
  <si>
    <r>
      <t xml:space="preserve">The following considerations are important when preparing the </t>
    </r>
    <r>
      <rPr>
        <b/>
        <u/>
        <sz val="9"/>
        <color rgb="FF276E8B"/>
        <rFont val="Arial"/>
        <family val="2"/>
      </rPr>
      <t>Completion Report:</t>
    </r>
    <r>
      <rPr>
        <b/>
        <sz val="9"/>
        <color rgb="FF276E8B"/>
        <rFont val="Arial"/>
        <family val="2"/>
      </rPr>
      <t xml:space="preserve"> </t>
    </r>
  </si>
  <si>
    <t>1. Dedicated tab - 6.2.1 Procurement Plan shall illustrate the actual execution of the procurement plan, as a component of the project completion reporting process, in the row titled 'Actual'.</t>
  </si>
  <si>
    <t>2. Upon provision of actual inputs, the consolidated spreadsheet should delineate information pertaining to the project approval stage. Specifically, the spreadsheet should distinguish between what was initially approved (under the row dedicated to "planned" items), what underwent a single revision (Revised1), what underwent two revisions (Revised2), or remain blank if no revisions occurred. Populate fields related to actual execution, costs, and timelines accordingly.</t>
  </si>
  <si>
    <r>
      <t xml:space="preserve">If you are unsure about how to complete the Procurement Plan template, please send your query to:  </t>
    </r>
    <r>
      <rPr>
        <b/>
        <u/>
        <sz val="9"/>
        <color rgb="FF276E8B"/>
        <rFont val="Arial"/>
        <family val="2"/>
      </rPr>
      <t>countries@gcfund.org</t>
    </r>
  </si>
  <si>
    <t>6.2 Procurement Plan</t>
  </si>
  <si>
    <t>For goods, services, and consultancies to be procured, please list the items, descriptions in relation to the activities in Section 3, estimated cost, procurement method, relevant threshold, and the estimated dates. Please provide a full procurement plan for the entire duration of the implementation period. </t>
  </si>
  <si>
    <t xml:space="preserve">Procurement Plan Approval Date: </t>
  </si>
  <si>
    <t xml:space="preserve">Please check out the example in the table below, and remove the items before including the proposal's entries. At the proposal submision stage, please populate the raws dedicated to planned items. </t>
  </si>
  <si>
    <t>No</t>
  </si>
  <si>
    <t>Status</t>
  </si>
  <si>
    <t xml:space="preserve">Item Description </t>
  </si>
  <si>
    <t xml:space="preserve">Category </t>
  </si>
  <si>
    <t>Estimated Cost (US$)</t>
  </si>
  <si>
    <t xml:space="preserve">Current Estimated Cost (please indicate latest estimated/actual cost) </t>
  </si>
  <si>
    <t xml:space="preserve">Procurement Method (e.g. open, limited RFP,ITB,RFQ) </t>
  </si>
  <si>
    <r>
      <t xml:space="preserve">Thresholds  as per applicable procurement policy
</t>
    </r>
    <r>
      <rPr>
        <sz val="9"/>
        <rFont val="Arial"/>
        <family val="2"/>
      </rPr>
      <t>(Min-Max monetary value for which indicated procurement method must be used)</t>
    </r>
  </si>
  <si>
    <t xml:space="preserve">Name of Entity executing Procurement (DP/EE, etc.) </t>
  </si>
  <si>
    <t xml:space="preserve">Date of initiating procurement (Tender Issuence) </t>
  </si>
  <si>
    <t>Estimated contract start date</t>
  </si>
  <si>
    <t>Remarks</t>
  </si>
  <si>
    <t>Planned</t>
  </si>
  <si>
    <t xml:space="preserve">Consulting Company 1 – Sectorial vulnerability assessment </t>
  </si>
  <si>
    <t>Consulting Services (Professional Firms)</t>
  </si>
  <si>
    <t>Open tender</t>
  </si>
  <si>
    <t>USD 150,000 and above</t>
  </si>
  <si>
    <t>Budget Note A</t>
  </si>
  <si>
    <t>Revised1</t>
  </si>
  <si>
    <t xml:space="preserve">Actual </t>
  </si>
  <si>
    <t>Consulting Company 2 – Sectorial Policies’ Adjustment</t>
  </si>
  <si>
    <t>USD 10,000 to 150,000</t>
  </si>
  <si>
    <t>Budget Note D</t>
  </si>
  <si>
    <t>Consulting Company 3 – Institutional coordination and decision making</t>
  </si>
  <si>
    <t>Budget Note N</t>
  </si>
  <si>
    <t>Consulting Company 4 – Public awareness raising</t>
  </si>
  <si>
    <t>Budget Note H</t>
  </si>
  <si>
    <t>Consulting Company 5 – Adaptation indicators development</t>
  </si>
  <si>
    <t>Budget Note S</t>
  </si>
  <si>
    <t xml:space="preserve">Consulting Company 6 – Climate change vulnerability assessment </t>
  </si>
  <si>
    <t>Budget Note W</t>
  </si>
  <si>
    <t>Consulting Company 7 – Private sector finance</t>
  </si>
  <si>
    <t>Budget Note W1</t>
  </si>
  <si>
    <t>Consulting Company 8 – Private sector capacity building</t>
  </si>
  <si>
    <t>Budget Note Z</t>
  </si>
  <si>
    <t>Consulting Company 9 – Adaptation prioritization</t>
  </si>
  <si>
    <t>Budget Note AB</t>
  </si>
  <si>
    <t>Audit Company</t>
  </si>
  <si>
    <t>USD 10,000 and above</t>
  </si>
  <si>
    <t>Budget Note AL</t>
  </si>
  <si>
    <t>Institutional Coordination and Capacity Enhancement Coordinator</t>
  </si>
  <si>
    <t>Consulting Services (Individual Consultants)</t>
  </si>
  <si>
    <t>Budget Note I</t>
  </si>
  <si>
    <t>Community Engagement and Awareness Raising Expert</t>
  </si>
  <si>
    <t>Budget Note O</t>
  </si>
  <si>
    <t xml:space="preserve">Legal and Regulatory Improvement Expert </t>
  </si>
  <si>
    <t>Budget Note U</t>
  </si>
  <si>
    <t>Consulting Company 10-Adaptation Concept Notes and Pre-feasibility Studies Consulting Company</t>
  </si>
  <si>
    <t>Budget Note AD</t>
  </si>
  <si>
    <t>Venue and Catering for 84 workshops and trainings</t>
  </si>
  <si>
    <t>Non-Consulting Services</t>
  </si>
  <si>
    <t>Budget Notes B, E, J, K, L, L2, P, Q, R, V, W2, AA, AC, AE</t>
  </si>
  <si>
    <t>5 Travel- Air Ticket (Excluding DSA of USD 7,500)</t>
  </si>
  <si>
    <t>Direct Purchase</t>
  </si>
  <si>
    <t>Less than 10,000</t>
  </si>
  <si>
    <t>Budget Notes C, G, M, AF</t>
  </si>
  <si>
    <t>Goods</t>
  </si>
  <si>
    <t>Budget Note AO</t>
  </si>
  <si>
    <t xml:space="preserve">Planned </t>
  </si>
  <si>
    <t>Total $(USD)</t>
  </si>
  <si>
    <t xml:space="preserve">Breakdown per Category </t>
  </si>
  <si>
    <t>Planned Goods</t>
  </si>
  <si>
    <t>Planned Non-Consulting Services</t>
  </si>
  <si>
    <t xml:space="preserve">Planned Works </t>
  </si>
  <si>
    <t>Planned Consulting Services (PS)</t>
  </si>
  <si>
    <t>Planned Consulting Services (IC)</t>
  </si>
  <si>
    <r>
      <t xml:space="preserve">Thresholds  as per applicable procurement policy
</t>
    </r>
    <r>
      <rPr>
        <sz val="9"/>
        <color rgb="FFFFFFFF"/>
        <rFont val="Arial"/>
        <family val="2"/>
      </rPr>
      <t>(Min-Max monetary value for which indicated procurement method must be used)</t>
    </r>
  </si>
  <si>
    <t>6.3 Human Resources (HR) Plan</t>
  </si>
  <si>
    <t>For staff to be employed for the duration of the grant.</t>
  </si>
  <si>
    <t>Please use examples in the table below, and remove them before indicating proposal's requirements.</t>
  </si>
  <si>
    <t>Item</t>
  </si>
  <si>
    <t>Item Description</t>
  </si>
  <si>
    <t>Recruitment Method</t>
  </si>
  <si>
    <r>
      <t xml:space="preserve">Thresholds  as per applicaple policy
</t>
    </r>
    <r>
      <rPr>
        <sz val="9"/>
        <rFont val="Arial"/>
        <family val="2"/>
      </rPr>
      <t>(if any)</t>
    </r>
  </si>
  <si>
    <t xml:space="preserve">Name of Entity executing recruitment (DP/EE, etc.) </t>
  </si>
  <si>
    <t>Date of initiating recruitment</t>
  </si>
  <si>
    <t>NAP Project Manager (Budget Note AI)</t>
  </si>
  <si>
    <t>Full time project manager</t>
  </si>
  <si>
    <t>HR process (open advertisement)</t>
  </si>
  <si>
    <t>above 10,000</t>
  </si>
  <si>
    <t>Finance and Operations Analyst (Budget Note AJ)</t>
  </si>
  <si>
    <t>Full time finance and operations associate</t>
  </si>
  <si>
    <t>ME&amp; Analyst (Budget Note AK)</t>
  </si>
  <si>
    <t>Part-time M&amp;E expert</t>
  </si>
  <si>
    <t>Sub-Total (US$)</t>
  </si>
  <si>
    <t xml:space="preserve">6.3 Implementation Plan </t>
  </si>
  <si>
    <t>Column B: Please list all output codes the proposed proposal aims to achieve (e.g., 1.2.1 or 2.1.3., etc.)</t>
  </si>
  <si>
    <t>Column C: Please indicate the month number in which the output will start the implementation (e.g., month 3 = 3)</t>
  </si>
  <si>
    <t>Column D: Please indicate the month number in which the output will finish the implementation (e.g., month 9 = 9)</t>
  </si>
  <si>
    <t>Column E: The duration of the implementation for each output will appear automatically using the formula (C-D); therefore, it is not expected for editing.</t>
  </si>
  <si>
    <t>Column F: Dependency output(s): If the output listed is depending on other output(s), please list those outputs respectively; otherwise, please type "none"</t>
  </si>
  <si>
    <t>Output</t>
  </si>
  <si>
    <t>Start Date (Month#)</t>
  </si>
  <si>
    <t>End date (Month#)</t>
  </si>
  <si>
    <t>Implementation period (Months)</t>
  </si>
  <si>
    <t>Interdependency output(s)</t>
  </si>
  <si>
    <t xml:space="preserve">Output 3.1.1 - National and local adaptation plans are updated and sectoral adaptation plans developed </t>
  </si>
  <si>
    <t xml:space="preserve">Deliverable 3.1.1a
Deliverable 3.1.1b
Deliverable 3.1.1c 
Deliverable 3.1.1d 
Deliverable 3.1.1e </t>
  </si>
  <si>
    <r>
      <rPr>
        <u/>
        <sz val="8"/>
        <rFont val="Arial"/>
        <family val="2"/>
      </rPr>
      <t>Output 3.1.2</t>
    </r>
    <r>
      <rPr>
        <sz val="8"/>
        <rFont val="Arial"/>
        <family val="2"/>
      </rPr>
      <t xml:space="preserve"> - Adaptation policies and regulations for sectorial integration are developed and stregthened</t>
    </r>
  </si>
  <si>
    <t xml:space="preserve">Deliverable 3.1.2a
Deliverable 3.1.2b
Deliverable 3.1.2c 
Deliverable 3.1.2d 
Deliverable 3.1.2e </t>
  </si>
  <si>
    <r>
      <rPr>
        <u/>
        <sz val="8"/>
        <rFont val="Arial"/>
        <family val="2"/>
      </rPr>
      <t>Output 3.1.3</t>
    </r>
    <r>
      <rPr>
        <sz val="8"/>
        <rFont val="Arial"/>
        <family val="2"/>
      </rPr>
      <t xml:space="preserve"> - Inter- and intra-institutional coordination and decision-making mechanisms strengthened</t>
    </r>
  </si>
  <si>
    <t xml:space="preserve">Deliverable 3.1.3a
Deliverable 3.1.3b
Deliverable 3.1.3c 
Deliverable 3.1.3d 
Deliverable 3.1.3e
Deliverable 3.1.3f </t>
  </si>
  <si>
    <r>
      <rPr>
        <u/>
        <sz val="8"/>
        <rFont val="Arial"/>
        <family val="2"/>
      </rPr>
      <t>Output 3.1.4</t>
    </r>
    <r>
      <rPr>
        <sz val="8"/>
        <rFont val="Arial"/>
        <family val="2"/>
      </rPr>
      <t xml:space="preserve"> - Stakeholder engagement frameworks are enhanced and awareness raising activities conducted </t>
    </r>
  </si>
  <si>
    <t>Deliverable 3.1.3e</t>
  </si>
  <si>
    <r>
      <rPr>
        <u/>
        <sz val="8"/>
        <rFont val="Arial"/>
        <family val="2"/>
      </rPr>
      <t>Output 3.2.1</t>
    </r>
    <r>
      <rPr>
        <sz val="8"/>
        <rFont val="Arial"/>
        <family val="2"/>
      </rPr>
      <t xml:space="preserve"> - Adaptation impact Monitoring, Evaluation and Learning (MEL) Systems are Established or Stregthened</t>
    </r>
  </si>
  <si>
    <t>Deliverable 3.2.1b
Deliverable 3.2.1d
Deliverable 3.2.1e
Deliverable 3.2.1c
Deliverable 3.2.1d</t>
  </si>
  <si>
    <r>
      <rPr>
        <u/>
        <sz val="8"/>
        <rFont val="Arial"/>
        <family val="2"/>
      </rPr>
      <t>Output 3.2.2</t>
    </r>
    <r>
      <rPr>
        <sz val="8"/>
        <rFont val="Arial"/>
        <family val="2"/>
      </rPr>
      <t xml:space="preserve"> - Climate vulnerability studies are conducted and adaptation solutions identified</t>
    </r>
  </si>
  <si>
    <t>Deliverable 3.2.2a
Deliverable 3.2.2b
Deliverable 3.2.1c
Deliverable 3.2.1d</t>
  </si>
  <si>
    <r>
      <rPr>
        <u/>
        <sz val="8"/>
        <rFont val="Arial"/>
        <family val="2"/>
      </rPr>
      <t>Output 3.3.1</t>
    </r>
    <r>
      <rPr>
        <sz val="8"/>
        <rFont val="Arial"/>
        <family val="2"/>
      </rPr>
      <t xml:space="preserve"> - Strategies, policies and incentives to foster private investment in adaptation solutions are developed </t>
    </r>
  </si>
  <si>
    <t>Deliverable 3.3.1a
Deliverable 3.3.1b
Deliverable 3.2.1c</t>
  </si>
  <si>
    <r>
      <rPr>
        <u/>
        <sz val="8"/>
        <rFont val="Arial"/>
        <family val="2"/>
      </rPr>
      <t>Output 3.3.2</t>
    </r>
    <r>
      <rPr>
        <sz val="8"/>
        <rFont val="Arial"/>
        <family val="2"/>
      </rPr>
      <t xml:space="preserve"> - Knowledge products to inform the private sector on adaptation options and GCF financing are developed </t>
    </r>
  </si>
  <si>
    <t>Deliverable 3.3.2a
Deliverable 3.3.2b
Deliverable 3.2.2c</t>
  </si>
  <si>
    <r>
      <rPr>
        <u/>
        <sz val="8"/>
        <rFont val="Arial"/>
        <family val="2"/>
      </rPr>
      <t>Output 3.3.3</t>
    </r>
    <r>
      <rPr>
        <sz val="8"/>
        <rFont val="Arial"/>
        <family val="2"/>
      </rPr>
      <t xml:space="preserve"> - Capacity-building for the private sector on adaptation options is provided</t>
    </r>
  </si>
  <si>
    <t>Deliverable 3.3.3a
Deliverable 3.3.3b
Deliverable 3.3.3c</t>
  </si>
  <si>
    <r>
      <rPr>
        <u/>
        <sz val="8"/>
        <rFont val="Arial"/>
        <family val="2"/>
      </rPr>
      <t>Output 3.4.1</t>
    </r>
    <r>
      <rPr>
        <sz val="8"/>
        <rFont val="Arial"/>
        <family val="2"/>
      </rPr>
      <t xml:space="preserve"> - Mechanisms to prioritize adaptation options based on objective criteria established</t>
    </r>
  </si>
  <si>
    <t>Deliverable 3.4.1a
Deliverable 3.4.1b
Deliverable 3.4.1c</t>
  </si>
  <si>
    <r>
      <rPr>
        <u/>
        <sz val="8"/>
        <rFont val="Arial"/>
        <family val="2"/>
      </rPr>
      <t>Output 3.4.2</t>
    </r>
    <r>
      <rPr>
        <sz val="8"/>
        <rFont val="Arial"/>
        <family val="2"/>
      </rPr>
      <t xml:space="preserve"> - Concept Notes, pre-feasibility studies and impact assessments for priority adaptation actions are developed</t>
    </r>
  </si>
  <si>
    <t>Deliverable 3.4.3</t>
  </si>
  <si>
    <r>
      <rPr>
        <u/>
        <sz val="8"/>
        <rFont val="Arial"/>
        <family val="2"/>
      </rPr>
      <t>Output 3.4.4</t>
    </r>
    <r>
      <rPr>
        <sz val="8"/>
        <rFont val="Arial"/>
        <family val="2"/>
      </rPr>
      <t xml:space="preserve"> - National systems for tracking adaptation finance flows developed</t>
    </r>
  </si>
  <si>
    <t>Deliverable 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</si>
</sst>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quot;$&quot;#,##0.00"/>
    <numFmt numFmtId="166" formatCode="_([$$-409]* #,##0.00_);_([$$-409]* \(#,##0.00\);_([$$-409]* &quot;-&quot;??_);_(@_)"/>
    <numFmt numFmtId="167" formatCode="[$-409]d\-mmm\-yyyy;@"/>
    <numFmt numFmtId="168" formatCode="_ * #,##0.00_ ;_ * \-#,##0.00_ ;_ * &quot;-&quot;??_ ;_ @_ "/>
    <numFmt numFmtId="169" formatCode="_(* #,##0_);_(* \(#,##0\);_(* &quot;-&quot;??_);_(@_)"/>
    <numFmt numFmtId="170" formatCode="[$-409]d\-mmm\-yy;@"/>
    <numFmt numFmtId="171" formatCode="_(&quot;$&quot;* #,##0_);_(&quot;$&quot;* \(#,##0\);_(&quot;$&quot;* &quot;-&quot;??_);_(@_)"/>
  </numFmts>
  <fonts count="54">
    <font>
      <sz val="11"/>
      <color theme="1"/>
      <name val="Calibri"/>
      <family val="2"/>
      <scheme val="minor"/>
    </font>
    <font>
      <sz val="11"/>
      <color theme="1"/>
      <name val="Calibri"/>
      <family val="2"/>
      <scheme val="minor"/>
    </font>
    <font>
      <sz val="8"/>
      <name val="Cambria"/>
      <family val="1"/>
    </font>
    <font>
      <b/>
      <sz val="8"/>
      <name val="Cambria"/>
      <family val="1"/>
    </font>
    <font>
      <sz val="11"/>
      <name val="Calibri"/>
      <family val="2"/>
      <scheme val="minor"/>
    </font>
    <font>
      <sz val="11"/>
      <color theme="1"/>
      <name val="Cambria"/>
      <family val="1"/>
    </font>
    <font>
      <b/>
      <sz val="11"/>
      <color theme="0"/>
      <name val="Cambria"/>
      <family val="1"/>
    </font>
    <font>
      <u/>
      <sz val="11"/>
      <color theme="10"/>
      <name val="Calibri"/>
      <family val="2"/>
      <scheme val="minor"/>
    </font>
    <font>
      <sz val="10"/>
      <name val="Arial"/>
      <family val="2"/>
    </font>
    <font>
      <sz val="12"/>
      <name val="Arial"/>
      <family val="2"/>
    </font>
    <font>
      <sz val="10"/>
      <name val="Arial"/>
      <family val="2"/>
    </font>
    <font>
      <sz val="11"/>
      <color theme="1"/>
      <name val="Arial"/>
      <family val="2"/>
    </font>
    <font>
      <sz val="9"/>
      <color theme="1"/>
      <name val="Arial"/>
      <family val="2"/>
    </font>
    <font>
      <b/>
      <sz val="8"/>
      <name val="Arial"/>
      <family val="2"/>
    </font>
    <font>
      <sz val="8"/>
      <name val="Arial"/>
      <family val="2"/>
    </font>
    <font>
      <b/>
      <sz val="9"/>
      <color theme="0"/>
      <name val="Arial"/>
      <family val="2"/>
    </font>
    <font>
      <sz val="8"/>
      <color rgb="FF000000"/>
      <name val="Arial"/>
      <family val="2"/>
    </font>
    <font>
      <b/>
      <sz val="11"/>
      <color rgb="FF24634F"/>
      <name val="Arial"/>
      <family val="2"/>
    </font>
    <font>
      <sz val="9"/>
      <color rgb="FF24634F"/>
      <name val="Arial"/>
      <family val="2"/>
    </font>
    <font>
      <sz val="7"/>
      <name val="Arial"/>
      <family val="2"/>
    </font>
    <font>
      <sz val="11"/>
      <name val="Arial"/>
      <family val="2"/>
    </font>
    <font>
      <sz val="11"/>
      <color rgb="FF24634F"/>
      <name val="Arial"/>
      <family val="2"/>
    </font>
    <font>
      <sz val="9"/>
      <name val="Arial"/>
      <family val="2"/>
    </font>
    <font>
      <b/>
      <sz val="9"/>
      <name val="Arial"/>
      <family val="2"/>
    </font>
    <font>
      <sz val="9"/>
      <color theme="0"/>
      <name val="Arial"/>
      <family val="2"/>
    </font>
    <font>
      <sz val="10"/>
      <color theme="1"/>
      <name val="Arial"/>
      <family val="2"/>
    </font>
    <font>
      <i/>
      <sz val="9"/>
      <color theme="1"/>
      <name val="Arial"/>
      <family val="2"/>
    </font>
    <font>
      <sz val="9"/>
      <color rgb="FFA6A6A6"/>
      <name val="Arial"/>
      <family val="2"/>
    </font>
    <font>
      <sz val="6"/>
      <name val="Arial"/>
      <family val="2"/>
    </font>
    <font>
      <i/>
      <sz val="11"/>
      <color theme="1"/>
      <name val="Arial"/>
      <family val="2"/>
    </font>
    <font>
      <sz val="9"/>
      <color rgb="FFFF0000"/>
      <name val="Arial"/>
      <family val="2"/>
    </font>
    <font>
      <b/>
      <sz val="14"/>
      <color rgb="FF276E8B"/>
      <name val="Arial"/>
      <family val="2"/>
    </font>
    <font>
      <b/>
      <sz val="9"/>
      <color rgb="FF276E8B"/>
      <name val="Arial"/>
      <family val="2"/>
    </font>
    <font>
      <b/>
      <u/>
      <sz val="9"/>
      <color rgb="FF276E8B"/>
      <name val="Arial"/>
      <family val="2"/>
    </font>
    <font>
      <b/>
      <sz val="9"/>
      <color rgb="FFFFFFFF"/>
      <name val="Arial"/>
      <family val="2"/>
    </font>
    <font>
      <sz val="9"/>
      <color rgb="FFFFFFFF"/>
      <name val="Arial"/>
      <family val="2"/>
    </font>
    <font>
      <b/>
      <u/>
      <sz val="9"/>
      <name val="Arial"/>
      <family val="2"/>
    </font>
    <font>
      <sz val="9"/>
      <color theme="2" tint="-0.499984740745262"/>
      <name val="Arial"/>
      <family val="2"/>
    </font>
    <font>
      <b/>
      <u/>
      <sz val="8"/>
      <name val="Arial"/>
      <family val="2"/>
    </font>
    <font>
      <b/>
      <sz val="14"/>
      <name val="Arial"/>
      <family val="2"/>
    </font>
    <font>
      <i/>
      <sz val="11"/>
      <name val="Arial"/>
      <family val="2"/>
    </font>
    <font>
      <sz val="11"/>
      <name val="Cambria"/>
      <family val="1"/>
    </font>
    <font>
      <sz val="9"/>
      <name val="Cambria"/>
      <family val="1"/>
    </font>
    <font>
      <u/>
      <sz val="8"/>
      <name val="Arial"/>
      <family val="2"/>
    </font>
    <font>
      <b/>
      <sz val="10"/>
      <name val="Arial"/>
      <family val="2"/>
    </font>
    <font>
      <i/>
      <sz val="8"/>
      <name val="Arial"/>
      <family val="2"/>
    </font>
    <font>
      <sz val="8"/>
      <color theme="1"/>
      <name val="Calibri"/>
      <family val="2"/>
    </font>
    <font>
      <b/>
      <i/>
      <sz val="8"/>
      <name val="Arial"/>
      <family val="2"/>
    </font>
    <font>
      <b/>
      <sz val="11"/>
      <name val="Calibri"/>
      <family val="2"/>
      <scheme val="minor"/>
    </font>
    <font>
      <sz val="10"/>
      <name val="Cambria"/>
      <family val="1"/>
    </font>
    <font>
      <b/>
      <u/>
      <sz val="8"/>
      <color rgb="FF000000"/>
      <name val="Arial"/>
    </font>
    <font>
      <sz val="8"/>
      <color rgb="FF000000"/>
      <name val="Arial"/>
    </font>
    <font>
      <b/>
      <sz val="8"/>
      <color rgb="FF000000"/>
      <name val="Arial"/>
    </font>
    <font>
      <u/>
      <sz val="8"/>
      <color rgb="FF000000"/>
      <name val="Arial"/>
    </font>
  </fonts>
  <fills count="13">
    <fill>
      <patternFill patternType="none"/>
    </fill>
    <fill>
      <patternFill patternType="gray125"/>
    </fill>
    <fill>
      <patternFill patternType="solid">
        <fgColor theme="0" tint="-4.9989318521683403E-2"/>
        <bgColor indexed="64"/>
      </patternFill>
    </fill>
    <fill>
      <patternFill patternType="solid">
        <fgColor rgb="FF376B54"/>
        <bgColor indexed="64"/>
      </patternFill>
    </fill>
    <fill>
      <patternFill patternType="solid">
        <fgColor theme="0"/>
        <bgColor indexed="64"/>
      </patternFill>
    </fill>
    <fill>
      <patternFill patternType="solid">
        <fgColor rgb="FF276E8B"/>
        <bgColor indexed="64"/>
      </patternFill>
    </fill>
    <fill>
      <patternFill patternType="solid">
        <fgColor rgb="FFC1E0ED"/>
        <bgColor indexed="64"/>
      </patternFill>
    </fill>
    <fill>
      <patternFill patternType="solid">
        <fgColor rgb="FF4CA7CC"/>
        <bgColor indexed="64"/>
      </patternFill>
    </fill>
    <fill>
      <patternFill patternType="solid">
        <fgColor rgb="FF3494BA"/>
        <bgColor indexed="64"/>
      </patternFill>
    </fill>
    <fill>
      <patternFill patternType="solid">
        <fgColor rgb="FFCEDBE6"/>
        <bgColor indexed="64"/>
      </patternFill>
    </fill>
    <fill>
      <patternFill patternType="solid">
        <fgColor theme="2"/>
        <bgColor indexed="64"/>
      </patternFill>
    </fill>
    <fill>
      <patternFill patternType="solid">
        <fgColor theme="8" tint="0.79998168889431442"/>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276E8B"/>
      </left>
      <right style="thin">
        <color rgb="FF276E8B"/>
      </right>
      <top style="thin">
        <color rgb="FF276E8B"/>
      </top>
      <bottom style="thin">
        <color rgb="FF276E8B"/>
      </bottom>
      <diagonal/>
    </border>
    <border>
      <left style="thin">
        <color rgb="FF276E8B"/>
      </left>
      <right/>
      <top/>
      <bottom/>
      <diagonal/>
    </border>
    <border>
      <left style="thin">
        <color indexed="64"/>
      </left>
      <right style="thin">
        <color indexed="64"/>
      </right>
      <top style="thin">
        <color indexed="64"/>
      </top>
      <bottom style="thin">
        <color theme="4" tint="0.39997558519241921"/>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rgb="FF8EA9DB"/>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0" borderId="0"/>
    <xf numFmtId="168" fontId="8" fillId="0" borderId="0" applyFont="0" applyFill="0" applyBorder="0" applyAlignment="0" applyProtection="0"/>
    <xf numFmtId="0" fontId="10" fillId="0" borderId="0"/>
    <xf numFmtId="168" fontId="10" fillId="0" borderId="0" applyFont="0" applyFill="0" applyBorder="0" applyAlignment="0" applyProtection="0"/>
    <xf numFmtId="9" fontId="1" fillId="0" borderId="0" applyFont="0" applyFill="0" applyBorder="0" applyAlignment="0" applyProtection="0"/>
  </cellStyleXfs>
  <cellXfs count="363">
    <xf numFmtId="0" fontId="0" fillId="0" borderId="0" xfId="0"/>
    <xf numFmtId="0" fontId="3" fillId="0" borderId="0" xfId="0" applyFont="1" applyAlignment="1" applyProtection="1">
      <alignment horizontal="left" vertical="center" wrapText="1"/>
      <protection locked="0"/>
    </xf>
    <xf numFmtId="0" fontId="4" fillId="0" borderId="0" xfId="0" applyFont="1" applyAlignment="1" applyProtection="1">
      <alignment vertical="center" wrapText="1"/>
      <protection locked="0"/>
    </xf>
    <xf numFmtId="0" fontId="4" fillId="0" borderId="0" xfId="0" applyFont="1" applyAlignment="1" applyProtection="1">
      <alignment vertical="center"/>
      <protection locked="0"/>
    </xf>
    <xf numFmtId="43" fontId="4" fillId="0" borderId="0" xfId="1" applyFont="1" applyFill="1" applyBorder="1" applyAlignment="1" applyProtection="1">
      <alignment vertical="center"/>
      <protection locked="0"/>
    </xf>
    <xf numFmtId="43" fontId="2" fillId="0" borderId="0" xfId="1" applyFont="1" applyFill="1" applyBorder="1" applyAlignment="1" applyProtection="1">
      <alignment horizontal="right" vertical="center"/>
      <protection locked="0"/>
    </xf>
    <xf numFmtId="0" fontId="2" fillId="0" borderId="0" xfId="0" applyFont="1" applyAlignment="1" applyProtection="1">
      <alignment vertical="center"/>
      <protection locked="0"/>
    </xf>
    <xf numFmtId="0" fontId="5" fillId="0" borderId="0" xfId="0" applyFont="1"/>
    <xf numFmtId="9" fontId="5" fillId="2" borderId="0" xfId="0" applyNumberFormat="1" applyFont="1" applyFill="1" applyAlignment="1">
      <alignment horizontal="left"/>
    </xf>
    <xf numFmtId="0" fontId="6" fillId="3" borderId="0" xfId="0" applyFont="1" applyFill="1"/>
    <xf numFmtId="0" fontId="5" fillId="4" borderId="0" xfId="0" applyFont="1" applyFill="1" applyAlignment="1">
      <alignment horizontal="left"/>
    </xf>
    <xf numFmtId="9" fontId="5" fillId="4" borderId="0" xfId="0" applyNumberFormat="1" applyFont="1" applyFill="1" applyAlignment="1">
      <alignment horizontal="left"/>
    </xf>
    <xf numFmtId="0" fontId="9" fillId="0" borderId="0" xfId="4" applyFont="1" applyAlignment="1">
      <alignment horizontal="left" vertical="center"/>
    </xf>
    <xf numFmtId="0" fontId="11" fillId="0" borderId="0" xfId="0" applyFont="1"/>
    <xf numFmtId="0" fontId="14" fillId="0" borderId="1" xfId="0" applyFont="1" applyBorder="1" applyAlignment="1" applyProtection="1">
      <alignment horizontal="left" vertical="center" wrapText="1" indent="1"/>
      <protection locked="0"/>
    </xf>
    <xf numFmtId="43" fontId="14" fillId="0" borderId="1" xfId="1" applyFont="1" applyBorder="1" applyAlignment="1" applyProtection="1">
      <alignment vertical="center"/>
      <protection locked="0"/>
    </xf>
    <xf numFmtId="43" fontId="14" fillId="0" borderId="1" xfId="1" applyFont="1" applyFill="1" applyBorder="1" applyAlignment="1" applyProtection="1">
      <alignment horizontal="right" vertical="center"/>
      <protection locked="0"/>
    </xf>
    <xf numFmtId="0" fontId="14" fillId="0" borderId="1" xfId="0" applyFont="1" applyBorder="1" applyAlignment="1" applyProtection="1">
      <alignment horizontal="left" vertical="center" indent="1"/>
      <protection locked="0"/>
    </xf>
    <xf numFmtId="0" fontId="14" fillId="0" borderId="1" xfId="0" applyFont="1" applyBorder="1" applyAlignment="1" applyProtection="1">
      <alignment horizontal="center" vertical="center"/>
      <protection locked="0"/>
    </xf>
    <xf numFmtId="0" fontId="12" fillId="0" borderId="0" xfId="0" applyFont="1"/>
    <xf numFmtId="43" fontId="14" fillId="0" borderId="1" xfId="1" applyFont="1" applyFill="1" applyBorder="1" applyAlignment="1" applyProtection="1">
      <alignment vertical="center" wrapText="1"/>
    </xf>
    <xf numFmtId="0" fontId="20" fillId="4" borderId="0" xfId="0" applyFont="1" applyFill="1"/>
    <xf numFmtId="0" fontId="20" fillId="4" borderId="0" xfId="0" applyFont="1" applyFill="1" applyAlignment="1">
      <alignment horizontal="left" vertical="top"/>
    </xf>
    <xf numFmtId="0" fontId="17" fillId="0" borderId="0" xfId="0" applyFont="1"/>
    <xf numFmtId="0" fontId="21" fillId="0" borderId="0" xfId="0" applyFont="1"/>
    <xf numFmtId="0" fontId="22" fillId="4" borderId="0" xfId="0" applyFont="1" applyFill="1" applyAlignment="1">
      <alignment horizontal="left"/>
    </xf>
    <xf numFmtId="0" fontId="22" fillId="4" borderId="0" xfId="0" applyFont="1" applyFill="1" applyAlignment="1">
      <alignment vertical="top"/>
    </xf>
    <xf numFmtId="0" fontId="22" fillId="4" borderId="0" xfId="0" applyFont="1" applyFill="1"/>
    <xf numFmtId="0" fontId="22" fillId="0" borderId="0" xfId="4" applyFont="1" applyAlignment="1">
      <alignment horizontal="left" vertical="center"/>
    </xf>
    <xf numFmtId="0" fontId="24" fillId="0" borderId="0" xfId="0" applyFont="1"/>
    <xf numFmtId="0" fontId="23" fillId="0" borderId="0" xfId="0" applyFont="1" applyAlignment="1">
      <alignment horizontal="left" vertical="center" indent="3"/>
    </xf>
    <xf numFmtId="0" fontId="22" fillId="4" borderId="0" xfId="0" applyFont="1" applyFill="1" applyAlignment="1">
      <alignment horizontal="left" indent="2"/>
    </xf>
    <xf numFmtId="0" fontId="22" fillId="0" borderId="0" xfId="4" applyFont="1" applyAlignment="1">
      <alignment horizontal="left" vertical="center" indent="2"/>
    </xf>
    <xf numFmtId="39" fontId="27" fillId="0" borderId="1" xfId="2" applyNumberFormat="1" applyFont="1" applyFill="1" applyBorder="1" applyAlignment="1">
      <alignment horizontal="right" vertical="center" wrapText="1"/>
    </xf>
    <xf numFmtId="39" fontId="22" fillId="0" borderId="1" xfId="2" applyNumberFormat="1" applyFont="1" applyFill="1" applyBorder="1" applyAlignment="1">
      <alignment horizontal="right" vertical="center" wrapText="1"/>
    </xf>
    <xf numFmtId="43" fontId="3" fillId="0" borderId="0" xfId="1" applyFont="1" applyFill="1" applyBorder="1" applyAlignment="1" applyProtection="1">
      <alignment horizontal="center" vertical="center"/>
      <protection locked="0"/>
    </xf>
    <xf numFmtId="0" fontId="22" fillId="4" borderId="0" xfId="0" applyFont="1" applyFill="1" applyAlignment="1">
      <alignment horizontal="left" vertical="top"/>
    </xf>
    <xf numFmtId="0" fontId="22" fillId="0" borderId="1" xfId="0" applyFont="1" applyBorder="1" applyAlignment="1">
      <alignment horizontal="left" vertical="center" wrapText="1"/>
    </xf>
    <xf numFmtId="0" fontId="27" fillId="0" borderId="1" xfId="0" applyFont="1" applyBorder="1" applyAlignment="1">
      <alignment horizontal="left" vertical="center" wrapText="1"/>
    </xf>
    <xf numFmtId="0" fontId="18" fillId="4" borderId="0" xfId="3" applyFont="1" applyFill="1" applyBorder="1" applyAlignment="1">
      <alignment vertical="center"/>
    </xf>
    <xf numFmtId="0" fontId="22" fillId="4" borderId="0" xfId="0" applyFont="1" applyFill="1" applyAlignment="1">
      <alignment horizontal="left" vertical="top" wrapText="1"/>
    </xf>
    <xf numFmtId="0" fontId="22" fillId="4" borderId="0" xfId="0" applyFont="1" applyFill="1" applyAlignment="1">
      <alignment vertical="top" wrapText="1"/>
    </xf>
    <xf numFmtId="0" fontId="22" fillId="4" borderId="0" xfId="0" applyFont="1" applyFill="1" applyAlignment="1">
      <alignment vertical="center"/>
    </xf>
    <xf numFmtId="0" fontId="20" fillId="4" borderId="0" xfId="0" applyFont="1" applyFill="1" applyAlignment="1">
      <alignment vertical="center"/>
    </xf>
    <xf numFmtId="0" fontId="22" fillId="4" borderId="0" xfId="0" applyFont="1" applyFill="1" applyAlignment="1">
      <alignment vertical="center" wrapText="1"/>
    </xf>
    <xf numFmtId="165" fontId="22" fillId="0" borderId="1" xfId="0" applyNumberFormat="1" applyFont="1" applyBorder="1" applyAlignment="1">
      <alignment horizontal="center" vertical="center"/>
    </xf>
    <xf numFmtId="165" fontId="27" fillId="0" borderId="1" xfId="0" applyNumberFormat="1" applyFont="1" applyBorder="1" applyAlignment="1">
      <alignment horizontal="center" vertical="center"/>
    </xf>
    <xf numFmtId="0" fontId="11" fillId="4" borderId="0" xfId="0" applyFont="1" applyFill="1"/>
    <xf numFmtId="0" fontId="31" fillId="4" borderId="0" xfId="0" applyFont="1" applyFill="1" applyAlignment="1" applyProtection="1">
      <alignment vertical="center"/>
      <protection locked="0"/>
    </xf>
    <xf numFmtId="0" fontId="15" fillId="5" borderId="1" xfId="0" applyFont="1" applyFill="1" applyBorder="1" applyAlignment="1" applyProtection="1">
      <alignment horizontal="center" vertical="center" wrapText="1"/>
      <protection locked="0"/>
    </xf>
    <xf numFmtId="0" fontId="29" fillId="4" borderId="0" xfId="0" applyFont="1" applyFill="1" applyAlignment="1">
      <alignment vertical="center"/>
    </xf>
    <xf numFmtId="0" fontId="32" fillId="0" borderId="0" xfId="0" applyFont="1"/>
    <xf numFmtId="0" fontId="25" fillId="5" borderId="15" xfId="0" applyFont="1" applyFill="1" applyBorder="1" applyAlignment="1">
      <alignment horizontal="center"/>
    </xf>
    <xf numFmtId="0" fontId="25" fillId="4" borderId="15" xfId="0" applyFont="1" applyFill="1" applyBorder="1" applyAlignment="1">
      <alignment horizontal="left" indent="1"/>
    </xf>
    <xf numFmtId="0" fontId="25" fillId="2" borderId="15" xfId="0" applyFont="1" applyFill="1" applyBorder="1" applyAlignment="1">
      <alignment horizontal="left" indent="1"/>
    </xf>
    <xf numFmtId="0" fontId="25" fillId="6" borderId="15" xfId="0" applyFont="1" applyFill="1" applyBorder="1" applyAlignment="1">
      <alignment horizontal="left" indent="1"/>
    </xf>
    <xf numFmtId="0" fontId="32" fillId="4" borderId="0" xfId="0" applyFont="1" applyFill="1"/>
    <xf numFmtId="43" fontId="28" fillId="10" borderId="9" xfId="1" applyFont="1" applyFill="1" applyBorder="1" applyAlignment="1" applyProtection="1">
      <alignment horizontal="center" vertical="top" wrapText="1"/>
    </xf>
    <xf numFmtId="4" fontId="13" fillId="10" borderId="9" xfId="8" applyNumberFormat="1" applyFont="1" applyFill="1" applyBorder="1" applyAlignment="1" applyProtection="1">
      <alignment horizontal="center" vertical="top"/>
    </xf>
    <xf numFmtId="10" fontId="13" fillId="10" borderId="10" xfId="8" applyNumberFormat="1" applyFont="1" applyFill="1" applyBorder="1" applyAlignment="1" applyProtection="1">
      <alignment horizontal="center" vertical="top"/>
    </xf>
    <xf numFmtId="39" fontId="22" fillId="0" borderId="1" xfId="2" applyNumberFormat="1" applyFont="1" applyBorder="1" applyAlignment="1">
      <alignment horizontal="right" vertical="center" wrapText="1"/>
    </xf>
    <xf numFmtId="165" fontId="24" fillId="8" borderId="2" xfId="0" applyNumberFormat="1" applyFont="1" applyFill="1" applyBorder="1" applyAlignment="1">
      <alignment vertical="center"/>
    </xf>
    <xf numFmtId="44" fontId="24" fillId="8" borderId="2" xfId="2" applyFont="1" applyFill="1" applyBorder="1" applyAlignment="1">
      <alignment horizontal="right" vertical="center" wrapText="1"/>
    </xf>
    <xf numFmtId="0" fontId="15" fillId="8" borderId="2" xfId="0" applyFont="1" applyFill="1" applyBorder="1" applyAlignment="1">
      <alignment vertical="center" wrapText="1"/>
    </xf>
    <xf numFmtId="167" fontId="22" fillId="0" borderId="18" xfId="0" applyNumberFormat="1" applyFont="1" applyBorder="1" applyAlignment="1">
      <alignment vertical="center"/>
    </xf>
    <xf numFmtId="167" fontId="22" fillId="0" borderId="19" xfId="0" applyNumberFormat="1" applyFont="1" applyBorder="1" applyAlignment="1">
      <alignment vertical="center"/>
    </xf>
    <xf numFmtId="165" fontId="27" fillId="0" borderId="19" xfId="0" applyNumberFormat="1" applyFont="1" applyBorder="1" applyAlignment="1">
      <alignment horizontal="center" vertical="center"/>
    </xf>
    <xf numFmtId="165" fontId="27" fillId="0" borderId="19" xfId="0" applyNumberFormat="1" applyFont="1" applyBorder="1" applyAlignment="1">
      <alignment vertical="center"/>
    </xf>
    <xf numFmtId="39" fontId="27" fillId="0" borderId="19" xfId="2" applyNumberFormat="1" applyFont="1" applyFill="1" applyBorder="1" applyAlignment="1">
      <alignment horizontal="right" vertical="center" wrapText="1"/>
    </xf>
    <xf numFmtId="0" fontId="22" fillId="0" borderId="19" xfId="0" applyFont="1" applyBorder="1" applyAlignment="1">
      <alignment horizontal="left" vertical="center" wrapText="1"/>
    </xf>
    <xf numFmtId="0" fontId="27" fillId="0" borderId="19" xfId="0" applyFont="1" applyBorder="1" applyAlignment="1">
      <alignment horizontal="left" vertical="center" wrapText="1"/>
    </xf>
    <xf numFmtId="0" fontId="11" fillId="0" borderId="19" xfId="0" applyFont="1" applyBorder="1"/>
    <xf numFmtId="0" fontId="11" fillId="0" borderId="20" xfId="0" applyFont="1" applyBorder="1" applyAlignment="1">
      <alignment vertical="center"/>
    </xf>
    <xf numFmtId="167" fontId="22" fillId="0" borderId="21" xfId="0" applyNumberFormat="1" applyFont="1" applyBorder="1" applyAlignment="1">
      <alignment vertical="center"/>
    </xf>
    <xf numFmtId="167" fontId="22" fillId="0" borderId="1" xfId="0" applyNumberFormat="1" applyFont="1" applyBorder="1" applyAlignment="1">
      <alignment vertical="center"/>
    </xf>
    <xf numFmtId="165" fontId="27" fillId="0" borderId="1" xfId="0" applyNumberFormat="1" applyFont="1" applyBorder="1" applyAlignment="1">
      <alignment vertical="center"/>
    </xf>
    <xf numFmtId="0" fontId="11" fillId="0" borderId="1" xfId="0" applyFont="1" applyBorder="1"/>
    <xf numFmtId="0" fontId="11" fillId="0" borderId="22" xfId="0" applyFont="1" applyBorder="1" applyAlignment="1">
      <alignment vertical="center"/>
    </xf>
    <xf numFmtId="39" fontId="27" fillId="0" borderId="24" xfId="2" applyNumberFormat="1" applyFont="1" applyFill="1" applyBorder="1" applyAlignment="1">
      <alignment horizontal="right" vertical="center" wrapText="1"/>
    </xf>
    <xf numFmtId="44" fontId="37" fillId="0" borderId="24" xfId="2" applyFont="1" applyBorder="1" applyAlignment="1">
      <alignment horizontal="left" vertical="center" wrapText="1"/>
    </xf>
    <xf numFmtId="0" fontId="20" fillId="0" borderId="24" xfId="0" applyFont="1" applyBorder="1"/>
    <xf numFmtId="0" fontId="20" fillId="0" borderId="25" xfId="0" applyFont="1" applyBorder="1" applyAlignment="1">
      <alignment vertical="center"/>
    </xf>
    <xf numFmtId="0" fontId="20" fillId="0" borderId="0" xfId="0" applyFont="1"/>
    <xf numFmtId="165" fontId="22" fillId="0" borderId="19" xfId="0" applyNumberFormat="1" applyFont="1" applyBorder="1" applyAlignment="1">
      <alignment vertical="center"/>
    </xf>
    <xf numFmtId="39" fontId="22" fillId="0" borderId="19" xfId="2" applyNumberFormat="1" applyFont="1" applyFill="1" applyBorder="1" applyAlignment="1">
      <alignment horizontal="right" vertical="center" wrapText="1"/>
    </xf>
    <xf numFmtId="0" fontId="20" fillId="0" borderId="19" xfId="0" applyFont="1" applyBorder="1"/>
    <xf numFmtId="0" fontId="20" fillId="0" borderId="20" xfId="0" applyFont="1" applyBorder="1" applyAlignment="1">
      <alignment vertical="center"/>
    </xf>
    <xf numFmtId="165" fontId="22" fillId="0" borderId="1" xfId="0" applyNumberFormat="1" applyFont="1" applyBorder="1" applyAlignment="1">
      <alignment vertical="center"/>
    </xf>
    <xf numFmtId="0" fontId="20" fillId="0" borderId="1" xfId="0" applyFont="1" applyBorder="1"/>
    <xf numFmtId="0" fontId="20" fillId="0" borderId="22" xfId="0" applyFont="1" applyBorder="1" applyAlignment="1">
      <alignment vertical="center"/>
    </xf>
    <xf numFmtId="165" fontId="22" fillId="0" borderId="24" xfId="0" applyNumberFormat="1" applyFont="1" applyBorder="1" applyAlignment="1">
      <alignment vertical="center"/>
    </xf>
    <xf numFmtId="39" fontId="22" fillId="0" borderId="24" xfId="2" applyNumberFormat="1" applyFont="1" applyFill="1" applyBorder="1" applyAlignment="1">
      <alignment horizontal="right" vertical="center" wrapText="1"/>
    </xf>
    <xf numFmtId="0" fontId="22" fillId="0" borderId="24" xfId="0" applyFont="1" applyBorder="1" applyAlignment="1">
      <alignment horizontal="left" vertical="center" wrapText="1"/>
    </xf>
    <xf numFmtId="0" fontId="20" fillId="0" borderId="10" xfId="0" applyFont="1" applyBorder="1"/>
    <xf numFmtId="0" fontId="20" fillId="0" borderId="26" xfId="0" applyFont="1" applyBorder="1" applyAlignment="1">
      <alignment vertical="center"/>
    </xf>
    <xf numFmtId="39" fontId="27" fillId="0" borderId="1" xfId="2" applyNumberFormat="1" applyFont="1" applyBorder="1" applyAlignment="1">
      <alignment horizontal="right" vertical="center" wrapText="1"/>
    </xf>
    <xf numFmtId="0" fontId="15" fillId="5" borderId="9" xfId="0" applyFont="1" applyFill="1" applyBorder="1" applyAlignment="1">
      <alignment vertical="center" wrapText="1"/>
    </xf>
    <xf numFmtId="0" fontId="15" fillId="5" borderId="9" xfId="0" applyFont="1" applyFill="1" applyBorder="1" applyAlignment="1">
      <alignment horizontal="center" vertical="center" wrapText="1"/>
    </xf>
    <xf numFmtId="0" fontId="34" fillId="5" borderId="9" xfId="0" applyFont="1" applyFill="1" applyBorder="1" applyAlignment="1">
      <alignment vertical="center" wrapText="1"/>
    </xf>
    <xf numFmtId="0" fontId="29" fillId="4" borderId="6" xfId="0" applyFont="1" applyFill="1" applyBorder="1" applyAlignment="1">
      <alignment horizontal="left" vertical="center" wrapText="1"/>
    </xf>
    <xf numFmtId="0" fontId="29" fillId="4" borderId="6" xfId="0" applyFont="1" applyFill="1" applyBorder="1" applyAlignment="1">
      <alignment vertical="center" wrapText="1"/>
    </xf>
    <xf numFmtId="0" fontId="22" fillId="0" borderId="10" xfId="0" applyFont="1" applyBorder="1" applyAlignment="1">
      <alignment horizontal="left" vertical="center" wrapText="1"/>
    </xf>
    <xf numFmtId="167" fontId="22" fillId="0" borderId="27" xfId="0" applyNumberFormat="1" applyFont="1" applyBorder="1" applyAlignment="1">
      <alignment vertical="center"/>
    </xf>
    <xf numFmtId="167" fontId="22" fillId="0" borderId="28" xfId="0" applyNumberFormat="1" applyFont="1" applyBorder="1" applyAlignment="1">
      <alignment vertical="center"/>
    </xf>
    <xf numFmtId="165" fontId="22" fillId="0" borderId="28" xfId="0" applyNumberFormat="1" applyFont="1" applyBorder="1" applyAlignment="1">
      <alignment vertical="center"/>
    </xf>
    <xf numFmtId="39" fontId="22" fillId="0" borderId="28" xfId="2" applyNumberFormat="1" applyFont="1" applyFill="1" applyBorder="1" applyAlignment="1">
      <alignment horizontal="right" vertical="center" wrapText="1"/>
    </xf>
    <xf numFmtId="0" fontId="22" fillId="0" borderId="28" xfId="0" applyFont="1" applyBorder="1" applyAlignment="1">
      <alignment horizontal="left" vertical="center" wrapText="1"/>
    </xf>
    <xf numFmtId="0" fontId="20" fillId="0" borderId="28" xfId="0" applyFont="1" applyBorder="1"/>
    <xf numFmtId="0" fontId="20" fillId="0" borderId="29" xfId="0" applyFont="1" applyBorder="1" applyAlignment="1">
      <alignment vertical="center"/>
    </xf>
    <xf numFmtId="0" fontId="20" fillId="0" borderId="2" xfId="0" applyFont="1" applyBorder="1"/>
    <xf numFmtId="0" fontId="20" fillId="0" borderId="31" xfId="0" applyFont="1" applyBorder="1" applyAlignment="1">
      <alignment vertical="center"/>
    </xf>
    <xf numFmtId="0" fontId="14" fillId="4" borderId="10" xfId="0" applyFont="1" applyFill="1" applyBorder="1" applyAlignment="1" applyProtection="1">
      <alignment horizontal="center" vertical="center" wrapText="1"/>
      <protection locked="0"/>
    </xf>
    <xf numFmtId="0" fontId="14" fillId="4" borderId="10" xfId="0" applyFont="1" applyFill="1" applyBorder="1" applyAlignment="1">
      <alignment wrapText="1"/>
    </xf>
    <xf numFmtId="0" fontId="39" fillId="4" borderId="0" xfId="0" applyFont="1" applyFill="1" applyAlignment="1" applyProtection="1">
      <alignment vertical="center"/>
      <protection locked="0"/>
    </xf>
    <xf numFmtId="0" fontId="23" fillId="0" borderId="0" xfId="0" applyFont="1" applyAlignment="1" applyProtection="1">
      <alignment vertical="center"/>
      <protection locked="0"/>
    </xf>
    <xf numFmtId="0" fontId="40" fillId="4" borderId="0" xfId="0" applyFont="1" applyFill="1" applyAlignment="1">
      <alignment vertical="center"/>
    </xf>
    <xf numFmtId="0" fontId="22" fillId="0" borderId="0" xfId="0" applyFont="1" applyProtection="1">
      <protection locked="0"/>
    </xf>
    <xf numFmtId="0" fontId="4" fillId="0" borderId="0" xfId="0" applyFont="1" applyProtection="1">
      <protection locked="0"/>
    </xf>
    <xf numFmtId="0" fontId="41" fillId="0" borderId="0" xfId="0" applyFont="1" applyProtection="1">
      <protection locked="0"/>
    </xf>
    <xf numFmtId="0" fontId="42" fillId="0" borderId="0" xfId="0" applyFont="1" applyProtection="1">
      <protection locked="0"/>
    </xf>
    <xf numFmtId="0" fontId="14" fillId="0" borderId="10" xfId="0" applyFont="1" applyBorder="1" applyAlignment="1" applyProtection="1">
      <alignment horizontal="left" vertical="center" wrapText="1" indent="1"/>
      <protection locked="0"/>
    </xf>
    <xf numFmtId="0" fontId="14" fillId="0" borderId="10" xfId="0" applyFont="1" applyBorder="1" applyAlignment="1" applyProtection="1">
      <alignment horizontal="left" vertical="center" indent="1"/>
      <protection locked="0"/>
    </xf>
    <xf numFmtId="0" fontId="14" fillId="0" borderId="10" xfId="0" applyFont="1" applyBorder="1" applyAlignment="1" applyProtection="1">
      <alignment horizontal="center" vertical="center"/>
      <protection locked="0"/>
    </xf>
    <xf numFmtId="43" fontId="14" fillId="0" borderId="10" xfId="1" applyFont="1" applyBorder="1" applyAlignment="1" applyProtection="1">
      <alignment vertical="center"/>
      <protection locked="0"/>
    </xf>
    <xf numFmtId="43" fontId="14" fillId="0" borderId="10" xfId="1" applyFont="1" applyBorder="1" applyAlignment="1" applyProtection="1">
      <alignment vertical="center"/>
    </xf>
    <xf numFmtId="43" fontId="14" fillId="0" borderId="1" xfId="1" applyFont="1" applyBorder="1" applyAlignment="1" applyProtection="1">
      <alignment vertical="center"/>
    </xf>
    <xf numFmtId="43" fontId="14" fillId="0" borderId="10" xfId="0" applyNumberFormat="1" applyFont="1" applyBorder="1" applyAlignment="1" applyProtection="1">
      <alignment horizontal="right" vertical="center"/>
      <protection locked="0"/>
    </xf>
    <xf numFmtId="0" fontId="14" fillId="0" borderId="10" xfId="0" applyFont="1" applyBorder="1" applyAlignment="1" applyProtection="1">
      <alignment horizontal="center" vertical="center" wrapText="1"/>
      <protection locked="0"/>
    </xf>
    <xf numFmtId="43" fontId="14" fillId="0" borderId="1" xfId="0" applyNumberFormat="1" applyFont="1" applyBorder="1" applyAlignment="1" applyProtection="1">
      <alignment horizontal="right" vertical="center"/>
      <protection locked="0"/>
    </xf>
    <xf numFmtId="43" fontId="14" fillId="0" borderId="1" xfId="0" applyNumberFormat="1" applyFont="1" applyBorder="1" applyAlignment="1" applyProtection="1">
      <alignment horizontal="center" vertical="center"/>
      <protection locked="0"/>
    </xf>
    <xf numFmtId="43" fontId="14" fillId="0" borderId="1" xfId="1" applyFont="1" applyFill="1" applyBorder="1" applyAlignment="1" applyProtection="1">
      <alignment vertical="center"/>
    </xf>
    <xf numFmtId="43" fontId="14" fillId="0" borderId="8" xfId="0" applyNumberFormat="1" applyFont="1" applyBorder="1" applyAlignment="1" applyProtection="1">
      <alignment horizontal="right" vertical="center"/>
      <protection locked="0"/>
    </xf>
    <xf numFmtId="43" fontId="13" fillId="8" borderId="1" xfId="1" applyFont="1" applyFill="1" applyBorder="1" applyAlignment="1" applyProtection="1">
      <alignment horizontal="right" vertical="center"/>
    </xf>
    <xf numFmtId="43" fontId="14" fillId="8" borderId="2" xfId="0" applyNumberFormat="1" applyFont="1" applyFill="1" applyBorder="1" applyAlignment="1">
      <alignment vertical="center"/>
    </xf>
    <xf numFmtId="43" fontId="14" fillId="8" borderId="2" xfId="0" applyNumberFormat="1" applyFont="1" applyFill="1" applyBorder="1" applyAlignment="1">
      <alignment horizontal="center" vertical="center"/>
    </xf>
    <xf numFmtId="43" fontId="14" fillId="0" borderId="1" xfId="1" applyFont="1" applyBorder="1" applyAlignment="1" applyProtection="1">
      <alignment horizontal="left" vertical="center"/>
      <protection locked="0"/>
    </xf>
    <xf numFmtId="169" fontId="14" fillId="0" borderId="1" xfId="1" applyNumberFormat="1" applyFont="1" applyBorder="1" applyAlignment="1" applyProtection="1">
      <alignment horizontal="center" vertical="center"/>
      <protection locked="0"/>
    </xf>
    <xf numFmtId="0" fontId="13" fillId="7" borderId="1" xfId="0" applyFont="1" applyFill="1" applyBorder="1" applyAlignment="1">
      <alignment horizontal="center" vertical="center" wrapText="1"/>
    </xf>
    <xf numFmtId="164" fontId="3" fillId="0" borderId="0" xfId="0" applyNumberFormat="1" applyFont="1" applyAlignment="1" applyProtection="1">
      <alignment horizontal="center" vertical="center"/>
      <protection locked="0"/>
    </xf>
    <xf numFmtId="43" fontId="2" fillId="0" borderId="0" xfId="0" applyNumberFormat="1" applyFont="1" applyAlignment="1" applyProtection="1">
      <alignment horizontal="right" vertical="center"/>
      <protection locked="0"/>
    </xf>
    <xf numFmtId="0" fontId="2" fillId="0" borderId="0" xfId="0" applyFont="1" applyAlignment="1" applyProtection="1">
      <alignment horizontal="right" vertical="center"/>
      <protection locked="0"/>
    </xf>
    <xf numFmtId="43" fontId="2" fillId="0" borderId="0" xfId="1" applyFont="1" applyFill="1" applyBorder="1" applyAlignment="1" applyProtection="1">
      <alignment horizontal="right" vertical="center"/>
    </xf>
    <xf numFmtId="0" fontId="4" fillId="0" borderId="0" xfId="0" applyFont="1"/>
    <xf numFmtId="43" fontId="14" fillId="0" borderId="0" xfId="1" applyFont="1" applyFill="1" applyBorder="1" applyAlignment="1" applyProtection="1">
      <alignment horizontal="right" vertical="center"/>
    </xf>
    <xf numFmtId="0" fontId="23" fillId="0" borderId="0" xfId="0" applyFont="1"/>
    <xf numFmtId="164" fontId="19" fillId="0" borderId="0" xfId="0" applyNumberFormat="1" applyFont="1" applyAlignment="1">
      <alignment horizontal="right"/>
    </xf>
    <xf numFmtId="0" fontId="19" fillId="0" borderId="0" xfId="0" applyFont="1"/>
    <xf numFmtId="0" fontId="22" fillId="0" borderId="6" xfId="0" applyFont="1" applyBorder="1"/>
    <xf numFmtId="43" fontId="22" fillId="0" borderId="0" xfId="1" applyFont="1" applyFill="1" applyBorder="1" applyAlignment="1" applyProtection="1">
      <alignment horizontal="right" vertical="center"/>
    </xf>
    <xf numFmtId="0" fontId="22" fillId="0" borderId="0" xfId="0" applyFont="1" applyAlignment="1">
      <alignment vertical="center"/>
    </xf>
    <xf numFmtId="0" fontId="23" fillId="0" borderId="0" xfId="0" applyFont="1" applyAlignment="1">
      <alignment horizontal="left" vertical="center" wrapText="1"/>
    </xf>
    <xf numFmtId="43" fontId="23" fillId="0" borderId="0" xfId="0" applyNumberFormat="1" applyFont="1" applyAlignment="1">
      <alignment horizontal="right" vertical="center"/>
    </xf>
    <xf numFmtId="0" fontId="22" fillId="0" borderId="7" xfId="0" applyFont="1" applyBorder="1"/>
    <xf numFmtId="0" fontId="22" fillId="0" borderId="7" xfId="0" applyFont="1" applyBorder="1" applyAlignment="1">
      <alignment vertical="center"/>
    </xf>
    <xf numFmtId="0" fontId="22" fillId="0" borderId="0" xfId="0" applyFont="1"/>
    <xf numFmtId="43" fontId="13" fillId="7" borderId="1" xfId="1" applyFont="1" applyFill="1" applyBorder="1" applyAlignment="1" applyProtection="1">
      <alignment vertical="center" wrapText="1"/>
    </xf>
    <xf numFmtId="43" fontId="3" fillId="0" borderId="0" xfId="0" applyNumberFormat="1" applyFont="1" applyAlignment="1" applyProtection="1">
      <alignment horizontal="right" vertical="center"/>
      <protection locked="0"/>
    </xf>
    <xf numFmtId="0" fontId="3" fillId="0" borderId="0" xfId="0" applyFont="1" applyAlignment="1" applyProtection="1">
      <alignment vertical="center" wrapText="1"/>
      <protection locked="0"/>
    </xf>
    <xf numFmtId="43" fontId="3" fillId="0" borderId="0" xfId="1" applyFont="1" applyFill="1" applyBorder="1" applyAlignment="1" applyProtection="1">
      <alignment vertical="center" wrapText="1"/>
      <protection locked="0"/>
    </xf>
    <xf numFmtId="43" fontId="3" fillId="0" borderId="0" xfId="0" applyNumberFormat="1" applyFont="1" applyAlignment="1" applyProtection="1">
      <alignment horizontal="left" vertical="center" wrapText="1"/>
      <protection locked="0"/>
    </xf>
    <xf numFmtId="0" fontId="14" fillId="4" borderId="1" xfId="0" applyFont="1" applyFill="1" applyBorder="1" applyAlignment="1" applyProtection="1">
      <alignment horizontal="center" vertical="center" wrapText="1"/>
      <protection locked="0"/>
    </xf>
    <xf numFmtId="0" fontId="16" fillId="4" borderId="1" xfId="0" applyFont="1" applyFill="1" applyBorder="1" applyAlignment="1" applyProtection="1">
      <alignment horizontal="center" vertical="center" wrapText="1"/>
      <protection locked="0"/>
    </xf>
    <xf numFmtId="0" fontId="14" fillId="0" borderId="2" xfId="0" applyFont="1" applyBorder="1" applyAlignment="1" applyProtection="1">
      <alignment vertical="center" wrapText="1"/>
      <protection locked="0"/>
    </xf>
    <xf numFmtId="0" fontId="23" fillId="5" borderId="14" xfId="0" applyFont="1" applyFill="1" applyBorder="1" applyAlignment="1">
      <alignment horizontal="center" vertical="center" wrapText="1"/>
    </xf>
    <xf numFmtId="0" fontId="23" fillId="5" borderId="13" xfId="0" applyFont="1" applyFill="1" applyBorder="1" applyAlignment="1">
      <alignment horizontal="center" vertical="center" wrapText="1"/>
    </xf>
    <xf numFmtId="167" fontId="22" fillId="0" borderId="1" xfId="0" applyNumberFormat="1" applyFont="1" applyBorder="1" applyAlignment="1">
      <alignment horizontal="center" vertical="center"/>
    </xf>
    <xf numFmtId="0" fontId="22" fillId="0" borderId="2" xfId="0" applyFont="1" applyBorder="1" applyAlignment="1">
      <alignment horizontal="left" vertical="center" wrapText="1"/>
    </xf>
    <xf numFmtId="167" fontId="22" fillId="0" borderId="9" xfId="0" applyNumberFormat="1" applyFont="1" applyBorder="1" applyAlignment="1">
      <alignment vertical="center"/>
    </xf>
    <xf numFmtId="167" fontId="22" fillId="0" borderId="33" xfId="0" applyNumberFormat="1" applyFont="1" applyBorder="1" applyAlignment="1">
      <alignment vertical="center"/>
    </xf>
    <xf numFmtId="0" fontId="27" fillId="0" borderId="19" xfId="0" applyFont="1" applyBorder="1" applyAlignment="1">
      <alignment vertical="center" wrapText="1"/>
    </xf>
    <xf numFmtId="44" fontId="24" fillId="8" borderId="9" xfId="2" applyFont="1" applyFill="1" applyBorder="1" applyAlignment="1">
      <alignment horizontal="right" vertical="center" wrapText="1"/>
    </xf>
    <xf numFmtId="167" fontId="22" fillId="0" borderId="30" xfId="0" applyNumberFormat="1" applyFont="1" applyBorder="1" applyAlignment="1">
      <alignment vertical="center"/>
    </xf>
    <xf numFmtId="0" fontId="40" fillId="4" borderId="6" xfId="0" applyFont="1" applyFill="1" applyBorder="1" applyAlignment="1">
      <alignment horizontal="left" vertical="center" wrapText="1"/>
    </xf>
    <xf numFmtId="0" fontId="23" fillId="5" borderId="9" xfId="0" applyFont="1" applyFill="1" applyBorder="1" applyAlignment="1">
      <alignment vertical="center" wrapText="1"/>
    </xf>
    <xf numFmtId="0" fontId="23" fillId="5" borderId="9" xfId="0" applyFont="1" applyFill="1" applyBorder="1" applyAlignment="1">
      <alignment horizontal="center" vertical="center" wrapText="1"/>
    </xf>
    <xf numFmtId="44" fontId="22" fillId="0" borderId="24" xfId="2" applyFont="1" applyBorder="1" applyAlignment="1">
      <alignment horizontal="left" vertical="center" wrapText="1"/>
    </xf>
    <xf numFmtId="0" fontId="40" fillId="4" borderId="6" xfId="0" applyFont="1" applyFill="1" applyBorder="1" applyAlignment="1">
      <alignment vertical="center" wrapText="1"/>
    </xf>
    <xf numFmtId="0" fontId="22" fillId="0" borderId="24" xfId="0" applyFont="1" applyBorder="1" applyAlignment="1">
      <alignment vertical="center" wrapText="1"/>
    </xf>
    <xf numFmtId="170" fontId="22" fillId="0" borderId="24" xfId="0" applyNumberFormat="1" applyFont="1" applyBorder="1" applyAlignment="1">
      <alignment horizontal="left" vertical="center" wrapText="1"/>
    </xf>
    <xf numFmtId="39" fontId="22" fillId="0" borderId="2" xfId="2" applyNumberFormat="1" applyFont="1" applyFill="1" applyBorder="1" applyAlignment="1">
      <alignment horizontal="right" vertical="center" wrapText="1"/>
    </xf>
    <xf numFmtId="0" fontId="22" fillId="0" borderId="2" xfId="0" applyFont="1" applyBorder="1" applyAlignment="1">
      <alignment vertical="center" wrapText="1"/>
    </xf>
    <xf numFmtId="0" fontId="22" fillId="0" borderId="9" xfId="0" applyFont="1" applyBorder="1" applyAlignment="1">
      <alignment horizontal="left" vertical="center" wrapText="1"/>
    </xf>
    <xf numFmtId="39" fontId="22" fillId="0" borderId="9" xfId="2" applyNumberFormat="1" applyFont="1" applyFill="1" applyBorder="1" applyAlignment="1">
      <alignment horizontal="right" vertical="center" wrapText="1"/>
    </xf>
    <xf numFmtId="0" fontId="22" fillId="0" borderId="19" xfId="0" applyFont="1" applyBorder="1" applyAlignment="1">
      <alignment vertical="center" wrapText="1"/>
    </xf>
    <xf numFmtId="165" fontId="22" fillId="0" borderId="2" xfId="0" applyNumberFormat="1" applyFont="1" applyBorder="1" applyAlignment="1">
      <alignment vertical="center"/>
    </xf>
    <xf numFmtId="165" fontId="22" fillId="0" borderId="2" xfId="0" applyNumberFormat="1" applyFont="1" applyBorder="1" applyAlignment="1">
      <alignment horizontal="center" vertical="center"/>
    </xf>
    <xf numFmtId="165" fontId="22" fillId="0" borderId="9" xfId="0" applyNumberFormat="1" applyFont="1" applyBorder="1" applyAlignment="1">
      <alignment vertical="center"/>
    </xf>
    <xf numFmtId="165" fontId="22" fillId="0" borderId="9" xfId="0" applyNumberFormat="1" applyFont="1" applyBorder="1" applyAlignment="1">
      <alignment horizontal="center" vertical="center"/>
    </xf>
    <xf numFmtId="165" fontId="22" fillId="0" borderId="28" xfId="0" applyNumberFormat="1" applyFont="1" applyBorder="1" applyAlignment="1">
      <alignment horizontal="center" vertical="center"/>
    </xf>
    <xf numFmtId="0" fontId="23" fillId="8" borderId="2" xfId="0" applyFont="1" applyFill="1" applyBorder="1" applyAlignment="1">
      <alignment vertical="center" wrapText="1"/>
    </xf>
    <xf numFmtId="44" fontId="22" fillId="8" borderId="2" xfId="2" applyFont="1" applyFill="1" applyBorder="1" applyAlignment="1">
      <alignment horizontal="right" vertical="center" wrapText="1"/>
    </xf>
    <xf numFmtId="165" fontId="22" fillId="8" borderId="2" xfId="0" applyNumberFormat="1" applyFont="1" applyFill="1" applyBorder="1" applyAlignment="1">
      <alignment vertical="center"/>
    </xf>
    <xf numFmtId="0" fontId="23" fillId="5" borderId="17" xfId="0" applyFont="1" applyFill="1" applyBorder="1" applyAlignment="1">
      <alignment horizontal="center" vertical="center" wrapText="1"/>
    </xf>
    <xf numFmtId="0" fontId="23" fillId="8" borderId="17" xfId="0" applyFont="1" applyFill="1" applyBorder="1" applyAlignment="1">
      <alignment vertical="center" wrapText="1"/>
    </xf>
    <xf numFmtId="44" fontId="23" fillId="8" borderId="17" xfId="2" applyFont="1" applyFill="1" applyBorder="1" applyAlignment="1">
      <alignment vertical="center" wrapText="1"/>
    </xf>
    <xf numFmtId="0" fontId="23" fillId="8" borderId="1" xfId="0" applyFont="1" applyFill="1" applyBorder="1" applyAlignment="1">
      <alignment vertical="center" wrapText="1"/>
    </xf>
    <xf numFmtId="165" fontId="22" fillId="0" borderId="2" xfId="0" applyNumberFormat="1" applyFont="1" applyBorder="1" applyAlignment="1">
      <alignment horizontal="left" vertical="center"/>
    </xf>
    <xf numFmtId="0" fontId="40" fillId="0" borderId="0" xfId="0" applyFont="1"/>
    <xf numFmtId="44" fontId="22" fillId="8" borderId="1" xfId="2" applyFont="1" applyFill="1" applyBorder="1" applyAlignment="1">
      <alignment horizontal="right" vertical="center" wrapText="1"/>
    </xf>
    <xf numFmtId="0" fontId="14" fillId="4" borderId="8" xfId="0" applyFont="1" applyFill="1" applyBorder="1" applyAlignment="1">
      <alignment vertical="center"/>
    </xf>
    <xf numFmtId="0" fontId="4" fillId="4" borderId="0" xfId="0" applyFont="1" applyFill="1" applyAlignment="1" applyProtection="1">
      <alignment vertical="center"/>
      <protection locked="0"/>
    </xf>
    <xf numFmtId="0" fontId="4" fillId="4" borderId="0" xfId="0" applyFont="1" applyFill="1" applyProtection="1">
      <protection locked="0"/>
    </xf>
    <xf numFmtId="0" fontId="4" fillId="4" borderId="0" xfId="0" applyFont="1" applyFill="1"/>
    <xf numFmtId="0" fontId="44" fillId="5" borderId="12" xfId="0" applyFont="1" applyFill="1" applyBorder="1" applyAlignment="1">
      <alignment horizontal="center" vertical="center" wrapText="1"/>
    </xf>
    <xf numFmtId="0" fontId="44" fillId="5" borderId="10" xfId="0" applyFont="1" applyFill="1" applyBorder="1" applyAlignment="1">
      <alignment horizontal="center" vertical="center" wrapText="1"/>
    </xf>
    <xf numFmtId="0" fontId="44" fillId="5" borderId="11" xfId="0" applyFont="1" applyFill="1" applyBorder="1" applyAlignment="1">
      <alignment horizontal="center" vertical="center" wrapText="1"/>
    </xf>
    <xf numFmtId="0" fontId="4" fillId="4" borderId="0" xfId="0" applyFont="1" applyFill="1" applyAlignment="1">
      <alignment horizontal="center" wrapText="1"/>
    </xf>
    <xf numFmtId="0" fontId="8" fillId="4" borderId="1" xfId="0" applyFont="1" applyFill="1" applyBorder="1" applyAlignment="1">
      <alignment horizontal="center" vertical="center"/>
    </xf>
    <xf numFmtId="0" fontId="8" fillId="4" borderId="4" xfId="0" applyFont="1" applyFill="1" applyBorder="1" applyAlignment="1">
      <alignment horizontal="center" vertical="center" wrapText="1"/>
    </xf>
    <xf numFmtId="0" fontId="8" fillId="4" borderId="4" xfId="0" applyFont="1" applyFill="1" applyBorder="1" applyAlignment="1">
      <alignment horizontal="center" vertical="center"/>
    </xf>
    <xf numFmtId="0" fontId="39" fillId="0" borderId="0" xfId="0" applyFont="1" applyAlignment="1" applyProtection="1">
      <alignment vertical="center"/>
      <protection locked="0"/>
    </xf>
    <xf numFmtId="43" fontId="14" fillId="0" borderId="10" xfId="0" applyNumberFormat="1" applyFont="1" applyBorder="1" applyAlignment="1" applyProtection="1">
      <alignment horizontal="center" vertical="center" wrapText="1"/>
      <protection locked="0"/>
    </xf>
    <xf numFmtId="0" fontId="2" fillId="11" borderId="1" xfId="0" applyFont="1" applyFill="1" applyBorder="1" applyAlignment="1" applyProtection="1">
      <alignment horizontal="center" vertical="center"/>
      <protection locked="0"/>
    </xf>
    <xf numFmtId="43" fontId="4" fillId="0" borderId="0" xfId="0" applyNumberFormat="1" applyFont="1" applyProtection="1">
      <protection locked="0"/>
    </xf>
    <xf numFmtId="169" fontId="14" fillId="0" borderId="1" xfId="1" applyNumberFormat="1" applyFont="1" applyFill="1" applyBorder="1" applyAlignment="1" applyProtection="1">
      <alignment horizontal="center" vertical="center"/>
      <protection locked="0"/>
    </xf>
    <xf numFmtId="0" fontId="11" fillId="0" borderId="32" xfId="0" applyFont="1" applyBorder="1" applyAlignment="1">
      <alignment vertical="center"/>
    </xf>
    <xf numFmtId="0" fontId="27" fillId="0" borderId="9" xfId="0" applyFont="1" applyBorder="1" applyAlignment="1">
      <alignment horizontal="left" vertical="center" wrapText="1"/>
    </xf>
    <xf numFmtId="39" fontId="27" fillId="0" borderId="9" xfId="2" applyNumberFormat="1" applyFont="1" applyFill="1" applyBorder="1" applyAlignment="1">
      <alignment horizontal="right" vertical="center" wrapText="1"/>
    </xf>
    <xf numFmtId="165" fontId="27" fillId="0" borderId="9" xfId="0" applyNumberFormat="1" applyFont="1" applyBorder="1" applyAlignment="1">
      <alignment vertical="center"/>
    </xf>
    <xf numFmtId="165" fontId="27" fillId="0" borderId="9" xfId="0" applyNumberFormat="1" applyFont="1" applyBorder="1" applyAlignment="1">
      <alignment horizontal="center" vertical="center"/>
    </xf>
    <xf numFmtId="0" fontId="11" fillId="0" borderId="31" xfId="0" applyFont="1" applyBorder="1" applyAlignment="1">
      <alignment vertical="center"/>
    </xf>
    <xf numFmtId="0" fontId="11" fillId="0" borderId="29" xfId="0" applyFont="1" applyBorder="1" applyAlignment="1">
      <alignment vertical="center"/>
    </xf>
    <xf numFmtId="0" fontId="27" fillId="0" borderId="28" xfId="0" applyFont="1" applyBorder="1" applyAlignment="1">
      <alignment horizontal="left" vertical="center" wrapText="1"/>
    </xf>
    <xf numFmtId="0" fontId="27" fillId="0" borderId="2" xfId="0" applyFont="1" applyBorder="1" applyAlignment="1">
      <alignment vertical="center" wrapText="1"/>
    </xf>
    <xf numFmtId="39" fontId="27" fillId="0" borderId="28" xfId="2" applyNumberFormat="1" applyFont="1" applyFill="1" applyBorder="1" applyAlignment="1">
      <alignment horizontal="right" vertical="center" wrapText="1"/>
    </xf>
    <xf numFmtId="165" fontId="27" fillId="0" borderId="28" xfId="0" applyNumberFormat="1" applyFont="1" applyBorder="1" applyAlignment="1">
      <alignment vertical="center"/>
    </xf>
    <xf numFmtId="165" fontId="27" fillId="0" borderId="28" xfId="0" applyNumberFormat="1" applyFont="1" applyBorder="1" applyAlignment="1">
      <alignment horizontal="center" vertical="center"/>
    </xf>
    <xf numFmtId="167" fontId="22" fillId="0" borderId="30" xfId="0" applyNumberFormat="1" applyFont="1" applyBorder="1" applyAlignment="1">
      <alignment vertical="center" wrapText="1"/>
    </xf>
    <xf numFmtId="44" fontId="22" fillId="8" borderId="9" xfId="2" applyFont="1" applyFill="1" applyBorder="1" applyAlignment="1">
      <alignment horizontal="right" vertical="center" wrapText="1"/>
    </xf>
    <xf numFmtId="44" fontId="20" fillId="4" borderId="0" xfId="0" applyNumberFormat="1" applyFont="1" applyFill="1"/>
    <xf numFmtId="44" fontId="4" fillId="0" borderId="0" xfId="0" applyNumberFormat="1" applyFont="1" applyProtection="1">
      <protection locked="0"/>
    </xf>
    <xf numFmtId="165" fontId="22" fillId="0" borderId="19" xfId="0" applyNumberFormat="1" applyFont="1" applyBorder="1" applyAlignment="1">
      <alignment horizontal="center" vertical="center"/>
    </xf>
    <xf numFmtId="171" fontId="22" fillId="0" borderId="24" xfId="2" applyNumberFormat="1" applyFont="1" applyBorder="1" applyAlignment="1">
      <alignment horizontal="left" vertical="center" wrapText="1"/>
    </xf>
    <xf numFmtId="171" fontId="22" fillId="0" borderId="1" xfId="2" applyNumberFormat="1" applyFont="1" applyBorder="1" applyAlignment="1">
      <alignment horizontal="right" vertical="center" wrapText="1"/>
    </xf>
    <xf numFmtId="171" fontId="22" fillId="0" borderId="2" xfId="2" applyNumberFormat="1" applyFont="1" applyFill="1" applyBorder="1" applyAlignment="1">
      <alignment horizontal="right" vertical="center" wrapText="1"/>
    </xf>
    <xf numFmtId="171" fontId="22" fillId="0" borderId="1" xfId="2" applyNumberFormat="1" applyFont="1" applyFill="1" applyBorder="1" applyAlignment="1">
      <alignment horizontal="right" vertical="center" wrapText="1"/>
    </xf>
    <xf numFmtId="171" fontId="22" fillId="0" borderId="28" xfId="2" applyNumberFormat="1" applyFont="1" applyFill="1" applyBorder="1" applyAlignment="1">
      <alignment horizontal="right" vertical="center" wrapText="1"/>
    </xf>
    <xf numFmtId="171" fontId="22" fillId="0" borderId="10" xfId="2" applyNumberFormat="1" applyFont="1" applyBorder="1" applyAlignment="1">
      <alignment horizontal="left" vertical="center" wrapText="1"/>
    </xf>
    <xf numFmtId="171" fontId="22" fillId="0" borderId="19" xfId="2" applyNumberFormat="1" applyFont="1" applyFill="1" applyBorder="1" applyAlignment="1">
      <alignment horizontal="right" vertical="center" wrapText="1"/>
    </xf>
    <xf numFmtId="171" fontId="24" fillId="8" borderId="2" xfId="2" applyNumberFormat="1" applyFont="1" applyFill="1" applyBorder="1" applyAlignment="1">
      <alignment horizontal="right" vertical="center" wrapText="1"/>
    </xf>
    <xf numFmtId="171" fontId="11" fillId="4" borderId="0" xfId="2" applyNumberFormat="1" applyFont="1" applyFill="1"/>
    <xf numFmtId="0" fontId="22" fillId="0" borderId="24" xfId="0" applyFont="1" applyBorder="1" applyAlignment="1">
      <alignment horizontal="center" vertical="center" wrapText="1"/>
    </xf>
    <xf numFmtId="170" fontId="22" fillId="0" borderId="24" xfId="0" applyNumberFormat="1" applyFont="1" applyBorder="1" applyAlignment="1">
      <alignment horizontal="center" vertical="center" wrapText="1"/>
    </xf>
    <xf numFmtId="170" fontId="22" fillId="0" borderId="2" xfId="0" applyNumberFormat="1" applyFont="1" applyBorder="1" applyAlignment="1">
      <alignment horizontal="center" vertical="center" wrapText="1"/>
    </xf>
    <xf numFmtId="167" fontId="22" fillId="0" borderId="24" xfId="0" applyNumberFormat="1" applyFont="1" applyBorder="1" applyAlignment="1">
      <alignment horizontal="center" vertical="center"/>
    </xf>
    <xf numFmtId="167" fontId="22" fillId="0" borderId="28" xfId="0" applyNumberFormat="1" applyFont="1" applyBorder="1" applyAlignment="1">
      <alignment horizontal="center" vertical="center"/>
    </xf>
    <xf numFmtId="0" fontId="22" fillId="0" borderId="10" xfId="0" applyFont="1" applyBorder="1" applyAlignment="1">
      <alignment horizontal="center" vertical="center" wrapText="1"/>
    </xf>
    <xf numFmtId="167" fontId="22" fillId="0" borderId="10" xfId="0" applyNumberFormat="1" applyFont="1" applyBorder="1" applyAlignment="1">
      <alignment horizontal="center" vertical="center" wrapText="1"/>
    </xf>
    <xf numFmtId="167" fontId="22" fillId="0" borderId="19" xfId="0" applyNumberFormat="1" applyFont="1" applyBorder="1" applyAlignment="1">
      <alignment horizontal="center" vertical="center"/>
    </xf>
    <xf numFmtId="0" fontId="14" fillId="0" borderId="2" xfId="0"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44" fontId="15" fillId="8" borderId="2" xfId="2" applyFont="1" applyFill="1" applyBorder="1" applyAlignment="1">
      <alignment horizontal="right" vertical="center" wrapText="1"/>
    </xf>
    <xf numFmtId="169" fontId="2" fillId="11" borderId="1" xfId="1" applyNumberFormat="1" applyFont="1" applyFill="1" applyBorder="1" applyAlignment="1" applyProtection="1">
      <alignment vertical="center"/>
      <protection locked="0"/>
    </xf>
    <xf numFmtId="43" fontId="2" fillId="0" borderId="0" xfId="0" applyNumberFormat="1" applyFont="1" applyAlignment="1" applyProtection="1">
      <alignment vertical="center"/>
      <protection locked="0"/>
    </xf>
    <xf numFmtId="9" fontId="19" fillId="0" borderId="0" xfId="8" applyFont="1" applyFill="1" applyBorder="1" applyAlignment="1" applyProtection="1">
      <alignment horizontal="right"/>
    </xf>
    <xf numFmtId="43" fontId="23" fillId="0" borderId="0" xfId="0" applyNumberFormat="1" applyFont="1" applyAlignment="1">
      <alignment horizontal="right"/>
    </xf>
    <xf numFmtId="43" fontId="4" fillId="0" borderId="0" xfId="0" applyNumberFormat="1" applyFont="1" applyAlignment="1" applyProtection="1">
      <alignment wrapText="1"/>
      <protection locked="0"/>
    </xf>
    <xf numFmtId="43" fontId="14" fillId="0" borderId="1" xfId="1" applyFont="1" applyFill="1" applyBorder="1" applyAlignment="1" applyProtection="1">
      <alignment vertical="center"/>
      <protection locked="0"/>
    </xf>
    <xf numFmtId="43" fontId="14" fillId="0" borderId="1" xfId="1" applyFont="1" applyFill="1" applyBorder="1" applyAlignment="1" applyProtection="1">
      <alignment horizontal="left" vertical="center"/>
      <protection locked="0"/>
    </xf>
    <xf numFmtId="43" fontId="14" fillId="0" borderId="8" xfId="1" applyFont="1" applyFill="1" applyBorder="1" applyAlignment="1" applyProtection="1">
      <alignment horizontal="right" vertical="center"/>
      <protection locked="0"/>
    </xf>
    <xf numFmtId="0" fontId="13" fillId="9" borderId="9" xfId="0" applyFont="1" applyFill="1" applyBorder="1" applyAlignment="1" applyProtection="1">
      <alignment horizontal="left" vertical="center" wrapText="1"/>
      <protection locked="0"/>
    </xf>
    <xf numFmtId="43" fontId="14" fillId="0" borderId="10" xfId="0" applyNumberFormat="1" applyFont="1" applyBorder="1" applyAlignment="1" applyProtection="1">
      <alignment horizontal="center" vertical="center"/>
      <protection locked="0"/>
    </xf>
    <xf numFmtId="0" fontId="14" fillId="4" borderId="10" xfId="0" applyFont="1" applyFill="1" applyBorder="1" applyAlignment="1">
      <alignment horizontal="left" vertical="top" wrapText="1"/>
    </xf>
    <xf numFmtId="0" fontId="46" fillId="0" borderId="1" xfId="0" applyFont="1" applyBorder="1" applyAlignment="1">
      <alignment horizontal="left" vertical="center" wrapText="1"/>
    </xf>
    <xf numFmtId="0" fontId="14" fillId="10" borderId="4" xfId="0" applyFont="1" applyFill="1" applyBorder="1" applyAlignment="1">
      <alignment horizontal="left" vertical="center" wrapText="1" indent="1"/>
    </xf>
    <xf numFmtId="0" fontId="14" fillId="10" borderId="5" xfId="0" applyFont="1" applyFill="1" applyBorder="1" applyAlignment="1">
      <alignment horizontal="left" vertical="center" wrapText="1" indent="1"/>
    </xf>
    <xf numFmtId="0" fontId="12" fillId="0" borderId="2" xfId="0" applyFont="1" applyBorder="1" applyAlignment="1">
      <alignment horizontal="left" vertical="center" wrapText="1"/>
    </xf>
    <xf numFmtId="0" fontId="12" fillId="0" borderId="2" xfId="0" applyFont="1" applyBorder="1" applyAlignment="1">
      <alignment vertical="center" wrapText="1"/>
    </xf>
    <xf numFmtId="39" fontId="12" fillId="0" borderId="2" xfId="2" applyNumberFormat="1" applyFont="1" applyFill="1" applyBorder="1" applyAlignment="1">
      <alignment horizontal="right" vertical="center" wrapText="1"/>
    </xf>
    <xf numFmtId="44" fontId="12" fillId="8" borderId="2" xfId="2" applyFont="1" applyFill="1" applyBorder="1" applyAlignment="1">
      <alignment horizontal="right" vertical="center" wrapText="1"/>
    </xf>
    <xf numFmtId="0" fontId="12" fillId="0" borderId="9" xfId="0" applyFont="1" applyBorder="1" applyAlignment="1">
      <alignment horizontal="left" vertical="center" wrapText="1"/>
    </xf>
    <xf numFmtId="39" fontId="12" fillId="0" borderId="9" xfId="2" applyNumberFormat="1" applyFont="1" applyFill="1" applyBorder="1" applyAlignment="1">
      <alignment horizontal="right" vertical="center" wrapText="1"/>
    </xf>
    <xf numFmtId="44" fontId="12" fillId="8" borderId="9" xfId="2" applyFont="1" applyFill="1" applyBorder="1" applyAlignment="1">
      <alignment horizontal="right" vertical="center" wrapText="1"/>
    </xf>
    <xf numFmtId="165" fontId="12" fillId="0" borderId="9" xfId="0" applyNumberFormat="1" applyFont="1" applyBorder="1" applyAlignment="1">
      <alignment vertical="center"/>
    </xf>
    <xf numFmtId="165" fontId="12" fillId="0" borderId="9" xfId="0" applyNumberFormat="1" applyFont="1" applyBorder="1" applyAlignment="1">
      <alignment horizontal="center" vertical="center"/>
    </xf>
    <xf numFmtId="167" fontId="12" fillId="0" borderId="9" xfId="0" applyNumberFormat="1" applyFont="1" applyBorder="1" applyAlignment="1">
      <alignment vertical="center"/>
    </xf>
    <xf numFmtId="0" fontId="12" fillId="0" borderId="28" xfId="0" applyFont="1" applyBorder="1" applyAlignment="1">
      <alignment horizontal="left" vertical="center" wrapText="1"/>
    </xf>
    <xf numFmtId="0" fontId="12" fillId="0" borderId="19" xfId="0" applyFont="1" applyBorder="1" applyAlignment="1">
      <alignment vertical="center" wrapText="1"/>
    </xf>
    <xf numFmtId="39" fontId="12" fillId="0" borderId="28" xfId="2" applyNumberFormat="1" applyFont="1" applyFill="1" applyBorder="1" applyAlignment="1">
      <alignment horizontal="right" vertical="center" wrapText="1"/>
    </xf>
    <xf numFmtId="165" fontId="12" fillId="0" borderId="28" xfId="0" applyNumberFormat="1" applyFont="1" applyBorder="1" applyAlignment="1">
      <alignment vertical="center"/>
    </xf>
    <xf numFmtId="165" fontId="12" fillId="0" borderId="28" xfId="0" applyNumberFormat="1" applyFont="1" applyBorder="1" applyAlignment="1">
      <alignment horizontal="center" vertical="center"/>
    </xf>
    <xf numFmtId="167" fontId="12" fillId="0" borderId="28" xfId="0" applyNumberFormat="1" applyFont="1" applyBorder="1" applyAlignment="1">
      <alignment vertical="center"/>
    </xf>
    <xf numFmtId="167" fontId="12" fillId="0" borderId="27" xfId="0" applyNumberFormat="1" applyFont="1" applyBorder="1" applyAlignment="1">
      <alignment vertical="center"/>
    </xf>
    <xf numFmtId="167" fontId="22" fillId="0" borderId="23" xfId="0" applyNumberFormat="1" applyFont="1" applyBorder="1" applyAlignment="1">
      <alignment vertical="center"/>
    </xf>
    <xf numFmtId="167" fontId="22" fillId="0" borderId="34" xfId="0" applyNumberFormat="1" applyFont="1" applyBorder="1" applyAlignment="1">
      <alignment vertical="center"/>
    </xf>
    <xf numFmtId="167" fontId="12" fillId="0" borderId="33" xfId="0" applyNumberFormat="1" applyFont="1" applyBorder="1" applyAlignment="1">
      <alignment vertical="center"/>
    </xf>
    <xf numFmtId="167" fontId="22" fillId="0" borderId="18" xfId="0" applyNumberFormat="1" applyFont="1" applyBorder="1" applyAlignment="1">
      <alignment vertical="center" wrapText="1"/>
    </xf>
    <xf numFmtId="0" fontId="14" fillId="12" borderId="10" xfId="0" applyFont="1" applyFill="1" applyBorder="1" applyAlignment="1">
      <alignment wrapText="1"/>
    </xf>
    <xf numFmtId="167" fontId="22" fillId="0" borderId="2" xfId="0" applyNumberFormat="1" applyFont="1" applyBorder="1" applyAlignment="1">
      <alignment vertical="center"/>
    </xf>
    <xf numFmtId="44" fontId="22" fillId="0" borderId="2" xfId="2" applyFont="1" applyFill="1" applyBorder="1" applyAlignment="1">
      <alignment horizontal="right" vertical="center" wrapText="1"/>
    </xf>
    <xf numFmtId="171" fontId="22" fillId="0" borderId="19" xfId="2" applyNumberFormat="1" applyFont="1" applyBorder="1" applyAlignment="1">
      <alignment horizontal="right" vertical="center" wrapText="1"/>
    </xf>
    <xf numFmtId="39" fontId="22" fillId="0" borderId="19" xfId="2" applyNumberFormat="1" applyFont="1" applyBorder="1" applyAlignment="1">
      <alignment horizontal="right" vertical="center" wrapText="1"/>
    </xf>
    <xf numFmtId="39" fontId="22" fillId="0" borderId="2" xfId="2" applyNumberFormat="1" applyFont="1" applyBorder="1" applyAlignment="1">
      <alignment horizontal="right" vertical="center" wrapText="1"/>
    </xf>
    <xf numFmtId="39" fontId="22" fillId="0" borderId="9" xfId="2" applyNumberFormat="1" applyFont="1" applyBorder="1" applyAlignment="1">
      <alignment horizontal="right" vertical="center" wrapText="1"/>
    </xf>
    <xf numFmtId="39" fontId="22" fillId="0" borderId="28" xfId="2" applyNumberFormat="1" applyFont="1" applyBorder="1" applyAlignment="1">
      <alignment horizontal="right" vertical="center" wrapText="1"/>
    </xf>
    <xf numFmtId="43" fontId="48" fillId="0" borderId="0" xfId="0" applyNumberFormat="1" applyFont="1" applyProtection="1">
      <protection locked="0"/>
    </xf>
    <xf numFmtId="43" fontId="49" fillId="0" borderId="0" xfId="0" applyNumberFormat="1" applyFont="1" applyAlignment="1" applyProtection="1">
      <alignment vertical="center"/>
      <protection locked="0"/>
    </xf>
    <xf numFmtId="0" fontId="22" fillId="4" borderId="0" xfId="0" applyFont="1" applyFill="1" applyAlignment="1">
      <alignment horizontal="left" vertical="top" wrapText="1"/>
    </xf>
    <xf numFmtId="0" fontId="23" fillId="2" borderId="0" xfId="0" applyFont="1" applyFill="1" applyAlignment="1">
      <alignment horizontal="center" vertical="center"/>
    </xf>
    <xf numFmtId="0" fontId="12" fillId="0" borderId="0" xfId="0" applyFont="1" applyAlignment="1">
      <alignment horizontal="left" vertical="center" wrapText="1"/>
    </xf>
    <xf numFmtId="49" fontId="12" fillId="0" borderId="0" xfId="0" applyNumberFormat="1" applyFont="1" applyAlignment="1">
      <alignment horizontal="left" vertical="center" wrapText="1" indent="3"/>
    </xf>
    <xf numFmtId="0" fontId="22" fillId="4" borderId="0" xfId="0" applyFont="1" applyFill="1" applyAlignment="1">
      <alignment horizontal="left" vertical="center" wrapText="1"/>
    </xf>
    <xf numFmtId="0" fontId="26" fillId="0" borderId="16" xfId="0" applyFont="1" applyBorder="1" applyAlignment="1">
      <alignment horizontal="center" vertical="center" wrapText="1"/>
    </xf>
    <xf numFmtId="0" fontId="52" fillId="9" borderId="2" xfId="0" applyFont="1" applyFill="1" applyBorder="1" applyAlignment="1" applyProtection="1">
      <alignment horizontal="left" vertical="center" wrapText="1"/>
      <protection locked="0"/>
    </xf>
    <xf numFmtId="0" fontId="13" fillId="9" borderId="2" xfId="0" applyFont="1" applyFill="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43" fontId="14" fillId="0" borderId="2" xfId="1" applyFont="1" applyFill="1" applyBorder="1" applyAlignment="1" applyProtection="1">
      <alignment horizontal="center" vertical="center"/>
    </xf>
    <xf numFmtId="0" fontId="51" fillId="0" borderId="2" xfId="0" applyFont="1" applyBorder="1" applyAlignment="1" applyProtection="1">
      <alignment horizontal="left" vertical="center" wrapText="1"/>
      <protection locked="0"/>
    </xf>
    <xf numFmtId="43" fontId="14" fillId="0" borderId="9" xfId="1" applyFont="1" applyFill="1" applyBorder="1" applyAlignment="1" applyProtection="1">
      <alignment horizontal="center" vertical="center"/>
    </xf>
    <xf numFmtId="43" fontId="14" fillId="0" borderId="36" xfId="1" applyFont="1" applyFill="1" applyBorder="1" applyAlignment="1" applyProtection="1">
      <alignment horizontal="center" vertical="center"/>
    </xf>
    <xf numFmtId="0" fontId="52" fillId="9" borderId="2" xfId="0" applyFont="1" applyFill="1" applyBorder="1" applyAlignment="1" applyProtection="1">
      <alignment horizontal="center" vertical="center" wrapText="1"/>
      <protection locked="0"/>
    </xf>
    <xf numFmtId="0" fontId="13" fillId="9" borderId="2" xfId="0" applyFont="1" applyFill="1" applyBorder="1" applyAlignment="1" applyProtection="1">
      <alignment horizontal="center" vertical="center" wrapText="1"/>
      <protection locked="0"/>
    </xf>
    <xf numFmtId="43" fontId="14" fillId="0" borderId="35" xfId="1" applyFont="1" applyFill="1" applyBorder="1" applyAlignment="1" applyProtection="1">
      <alignment horizontal="center" vertical="center"/>
    </xf>
    <xf numFmtId="0" fontId="51" fillId="0" borderId="2"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0" fontId="23" fillId="5" borderId="13" xfId="0" applyFont="1" applyFill="1" applyBorder="1" applyAlignment="1">
      <alignment horizontal="center" vertical="center" wrapText="1"/>
    </xf>
    <xf numFmtId="0" fontId="51" fillId="0" borderId="10" xfId="0" applyFont="1" applyBorder="1" applyAlignment="1" applyProtection="1">
      <alignment vertical="center" wrapText="1"/>
      <protection locked="0"/>
    </xf>
    <xf numFmtId="0" fontId="14" fillId="0" borderId="10" xfId="0" applyFont="1" applyBorder="1" applyAlignment="1" applyProtection="1">
      <alignment vertical="center" wrapText="1"/>
      <protection locked="0"/>
    </xf>
    <xf numFmtId="0" fontId="13" fillId="0" borderId="0" xfId="0" applyFont="1" applyAlignment="1" applyProtection="1">
      <alignment horizontal="center" vertical="center" wrapText="1"/>
      <protection locked="0"/>
    </xf>
    <xf numFmtId="0" fontId="23" fillId="5" borderId="0" xfId="0" applyFont="1" applyFill="1" applyAlignment="1">
      <alignment horizontal="center" vertical="center" wrapText="1"/>
    </xf>
    <xf numFmtId="0" fontId="23" fillId="5" borderId="14"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14" xfId="0" applyFont="1" applyFill="1" applyBorder="1" applyAlignment="1">
      <alignment horizontal="center" vertical="center"/>
    </xf>
    <xf numFmtId="43" fontId="23" fillId="0" borderId="0" xfId="0" applyNumberFormat="1" applyFont="1" applyAlignment="1">
      <alignment horizontal="center"/>
    </xf>
    <xf numFmtId="9" fontId="19" fillId="0" borderId="0" xfId="8" applyFont="1" applyFill="1" applyBorder="1" applyAlignment="1" applyProtection="1">
      <alignment horizontal="right"/>
    </xf>
    <xf numFmtId="0" fontId="23" fillId="5" borderId="0" xfId="0" applyFont="1" applyFill="1" applyAlignment="1">
      <alignment horizontal="left" vertical="center" wrapText="1"/>
    </xf>
    <xf numFmtId="43" fontId="14" fillId="10" borderId="2" xfId="1" applyFont="1" applyFill="1" applyBorder="1" applyAlignment="1" applyProtection="1">
      <alignment horizontal="center" wrapText="1"/>
    </xf>
    <xf numFmtId="0" fontId="23" fillId="0" borderId="0" xfId="0" applyFont="1" applyAlignment="1">
      <alignment horizontal="left"/>
    </xf>
    <xf numFmtId="166" fontId="23" fillId="5" borderId="0" xfId="0" applyNumberFormat="1" applyFont="1" applyFill="1" applyAlignment="1">
      <alignment horizontal="right" vertical="center"/>
    </xf>
    <xf numFmtId="43" fontId="23" fillId="0" borderId="0" xfId="0" applyNumberFormat="1" applyFont="1" applyAlignment="1">
      <alignment horizontal="right" vertical="center"/>
    </xf>
    <xf numFmtId="0" fontId="23" fillId="0" borderId="0" xfId="0" applyFont="1" applyAlignment="1">
      <alignment horizontal="left" vertical="center" wrapText="1"/>
    </xf>
    <xf numFmtId="43" fontId="23" fillId="0" borderId="0" xfId="0" applyNumberFormat="1" applyFont="1" applyAlignment="1">
      <alignment horizontal="right"/>
    </xf>
    <xf numFmtId="0" fontId="13" fillId="9" borderId="13" xfId="0" applyFont="1" applyFill="1" applyBorder="1" applyAlignment="1" applyProtection="1">
      <alignment horizontal="left" vertical="center" wrapText="1"/>
      <protection locked="0"/>
    </xf>
    <xf numFmtId="0" fontId="13" fillId="7" borderId="4" xfId="0" applyFont="1" applyFill="1" applyBorder="1" applyAlignment="1">
      <alignment horizontal="left" vertical="center" wrapText="1" indent="1"/>
    </xf>
    <xf numFmtId="0" fontId="13" fillId="7" borderId="5" xfId="0" applyFont="1" applyFill="1" applyBorder="1" applyAlignment="1">
      <alignment horizontal="left" vertical="center" wrapText="1" indent="1"/>
    </xf>
    <xf numFmtId="0" fontId="13" fillId="7" borderId="8" xfId="0" applyFont="1" applyFill="1" applyBorder="1" applyAlignment="1">
      <alignment horizontal="left" vertical="center" wrapText="1" indent="1"/>
    </xf>
    <xf numFmtId="0" fontId="13" fillId="8" borderId="4" xfId="0" applyFont="1" applyFill="1" applyBorder="1" applyAlignment="1">
      <alignment horizontal="left" vertical="center" wrapText="1" indent="1"/>
    </xf>
    <xf numFmtId="0" fontId="14" fillId="10" borderId="4" xfId="0" applyFont="1" applyFill="1" applyBorder="1" applyAlignment="1">
      <alignment horizontal="left" vertical="center" wrapText="1" indent="1"/>
    </xf>
    <xf numFmtId="0" fontId="14" fillId="10" borderId="5" xfId="0" applyFont="1" applyFill="1" applyBorder="1" applyAlignment="1">
      <alignment horizontal="left" vertical="center" wrapText="1" indent="1"/>
    </xf>
    <xf numFmtId="0" fontId="14" fillId="10" borderId="8" xfId="0" applyFont="1" applyFill="1" applyBorder="1" applyAlignment="1">
      <alignment horizontal="left" vertical="center" wrapText="1" indent="1"/>
    </xf>
    <xf numFmtId="0" fontId="3" fillId="0" borderId="0" xfId="0" applyFont="1" applyAlignment="1" applyProtection="1">
      <alignment horizontal="left" vertical="center" wrapText="1"/>
      <protection locked="0"/>
    </xf>
    <xf numFmtId="0" fontId="13" fillId="7" borderId="1" xfId="0" applyFont="1" applyFill="1" applyBorder="1" applyAlignment="1">
      <alignment horizontal="center" vertical="center" wrapText="1"/>
    </xf>
    <xf numFmtId="0" fontId="13" fillId="0" borderId="6" xfId="0" applyFont="1" applyBorder="1" applyAlignment="1" applyProtection="1">
      <alignment horizontal="center" vertical="center" wrapText="1"/>
      <protection locked="0"/>
    </xf>
    <xf numFmtId="0" fontId="14" fillId="10" borderId="4" xfId="0" applyFont="1" applyFill="1" applyBorder="1" applyAlignment="1">
      <alignment horizontal="left" vertical="center" wrapText="1"/>
    </xf>
    <xf numFmtId="0" fontId="14" fillId="10" borderId="5" xfId="0" applyFont="1" applyFill="1" applyBorder="1" applyAlignment="1">
      <alignment horizontal="left" vertical="center" wrapText="1"/>
    </xf>
    <xf numFmtId="0" fontId="14" fillId="10" borderId="8" xfId="0" applyFont="1" applyFill="1" applyBorder="1" applyAlignment="1">
      <alignment horizontal="left" vertical="center" wrapText="1"/>
    </xf>
    <xf numFmtId="0" fontId="22" fillId="4" borderId="0" xfId="0" applyFont="1" applyFill="1" applyAlignment="1">
      <alignment horizontal="left" vertical="center"/>
    </xf>
    <xf numFmtId="0" fontId="22" fillId="4" borderId="0" xfId="0" applyFont="1" applyFill="1" applyAlignment="1">
      <alignment horizontal="left" vertical="top"/>
    </xf>
    <xf numFmtId="0" fontId="39" fillId="0" borderId="0" xfId="0" applyFont="1" applyAlignment="1" applyProtection="1">
      <alignment horizontal="left" vertical="center"/>
      <protection locked="0"/>
    </xf>
    <xf numFmtId="0" fontId="31" fillId="0" borderId="0" xfId="0" applyFont="1" applyAlignment="1" applyProtection="1">
      <alignment horizontal="left" vertical="center"/>
      <protection locked="0"/>
    </xf>
    <xf numFmtId="0" fontId="20" fillId="4" borderId="0" xfId="0" applyFont="1" applyFill="1" applyAlignment="1">
      <alignment horizontal="left" vertical="center" wrapText="1"/>
    </xf>
    <xf numFmtId="0" fontId="39" fillId="4" borderId="0" xfId="0" applyFont="1" applyFill="1" applyAlignment="1" applyProtection="1">
      <alignment horizontal="left" vertical="center"/>
      <protection locked="0"/>
    </xf>
    <xf numFmtId="0" fontId="31" fillId="4" borderId="0" xfId="0" applyFont="1" applyFill="1" applyAlignment="1" applyProtection="1">
      <alignment horizontal="left" vertical="center"/>
      <protection locked="0"/>
    </xf>
    <xf numFmtId="0" fontId="40" fillId="4" borderId="6" xfId="0" applyFont="1" applyFill="1" applyBorder="1" applyAlignment="1">
      <alignment horizontal="left" vertical="center" wrapText="1"/>
    </xf>
    <xf numFmtId="0" fontId="29" fillId="4" borderId="6" xfId="0" applyFont="1" applyFill="1" applyBorder="1" applyAlignment="1">
      <alignment horizontal="left" vertical="center" wrapText="1"/>
    </xf>
    <xf numFmtId="165" fontId="22" fillId="0" borderId="1" xfId="0" applyNumberFormat="1" applyFont="1" applyBorder="1" applyAlignment="1">
      <alignment horizontal="center" vertical="center"/>
    </xf>
    <xf numFmtId="167" fontId="22" fillId="0" borderId="1" xfId="0" applyNumberFormat="1" applyFont="1" applyBorder="1" applyAlignment="1">
      <alignment horizontal="center" vertical="center"/>
    </xf>
    <xf numFmtId="0" fontId="22" fillId="0" borderId="1" xfId="0" applyFont="1" applyBorder="1" applyAlignment="1">
      <alignment horizontal="left" vertical="center" wrapText="1"/>
    </xf>
    <xf numFmtId="165" fontId="22" fillId="0" borderId="1" xfId="0" applyNumberFormat="1" applyFont="1" applyBorder="1" applyAlignment="1">
      <alignment horizontal="left" vertical="center"/>
    </xf>
    <xf numFmtId="0" fontId="23" fillId="8" borderId="1" xfId="0" applyFont="1" applyFill="1" applyBorder="1" applyAlignment="1">
      <alignment horizontal="center" vertical="center" wrapText="1"/>
    </xf>
    <xf numFmtId="165" fontId="22" fillId="8" borderId="1" xfId="0" applyNumberFormat="1" applyFont="1" applyFill="1" applyBorder="1" applyAlignment="1">
      <alignment horizontal="center" vertical="center"/>
    </xf>
    <xf numFmtId="0" fontId="20" fillId="4" borderId="0" xfId="0" applyFont="1" applyFill="1" applyAlignment="1">
      <alignment horizontal="left" vertical="top" wrapText="1"/>
    </xf>
    <xf numFmtId="0" fontId="40" fillId="4" borderId="0" xfId="0" applyFont="1" applyFill="1" applyAlignment="1">
      <alignment horizontal="left" vertical="center" wrapText="1"/>
    </xf>
  </cellXfs>
  <cellStyles count="9">
    <cellStyle name="Comma" xfId="1" builtinId="3"/>
    <cellStyle name="Comma 2" xfId="5" xr:uid="{00000000-0005-0000-0000-000031000000}"/>
    <cellStyle name="Comma 3" xfId="7" xr:uid="{00000000-0005-0000-0000-000033000000}"/>
    <cellStyle name="Currency" xfId="2" builtinId="4"/>
    <cellStyle name="Hyperlink" xfId="3" builtinId="8"/>
    <cellStyle name="Normal" xfId="0" builtinId="0"/>
    <cellStyle name="Normal 2" xfId="4" xr:uid="{00000000-0005-0000-0000-000032000000}"/>
    <cellStyle name="Normal 3" xfId="6" xr:uid="{00000000-0005-0000-0000-000034000000}"/>
    <cellStyle name="Percent" xfId="8" builtinId="5"/>
  </cellStyles>
  <dxfs count="47">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vertAlign val="baseline"/>
        <color auto="1"/>
      </font>
    </dxf>
    <dxf>
      <font>
        <b/>
        <i val="0"/>
        <strike val="0"/>
        <condense val="0"/>
        <extend val="0"/>
        <outline val="0"/>
        <shadow val="0"/>
        <u val="none"/>
        <vertAlign val="baseline"/>
        <sz val="10"/>
        <color auto="1"/>
        <name val="Arial"/>
        <family val="2"/>
        <scheme val="none"/>
      </font>
      <fill>
        <patternFill patternType="solid">
          <fgColor indexed="64"/>
          <bgColor rgb="FF276E8B"/>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theme="0"/>
      </font>
    </dxf>
    <dxf>
      <font>
        <b val="0"/>
        <i val="0"/>
        <strike val="0"/>
        <condense val="0"/>
        <extend val="0"/>
        <outline val="0"/>
        <shadow val="0"/>
        <u val="none"/>
        <vertAlign val="baseline"/>
        <sz val="9"/>
        <color auto="1"/>
        <name val="Arial"/>
        <family val="2"/>
        <scheme val="none"/>
      </font>
      <numFmt numFmtId="167" formatCode="[$-409]d\-mmm\-yyyy;@"/>
      <alignment horizontal="general" vertical="center" textRotation="0" wrapText="0" indent="0" justifyLastLine="0" shrinkToFit="0" readingOrder="0"/>
      <border diagonalUp="0" diagonalDown="0">
        <left style="thin">
          <color indexed="64"/>
        </left>
        <right style="medium">
          <color indexed="64"/>
        </right>
        <top style="thin">
          <color indexed="64"/>
        </top>
        <bottom style="medium">
          <color indexed="64"/>
        </bottom>
        <vertical/>
        <horizontal/>
      </border>
    </dxf>
    <dxf>
      <font>
        <b val="0"/>
        <i val="0"/>
        <strike val="0"/>
        <condense val="0"/>
        <extend val="0"/>
        <outline val="0"/>
        <shadow val="0"/>
        <u val="none"/>
        <vertAlign val="baseline"/>
        <sz val="9"/>
        <color auto="1"/>
        <name val="Arial"/>
        <family val="2"/>
        <scheme val="none"/>
      </font>
      <numFmt numFmtId="167" formatCode="[$-409]d\-mmm\-yyyy;@"/>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auto="1"/>
        <name val="Arial"/>
        <family val="2"/>
        <scheme val="none"/>
      </font>
      <numFmt numFmtId="167" formatCode="[$-409]d\-mmm\-yyyy;@"/>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numFmt numFmtId="165" formatCode="&quot;$&quot;#,##0.00"/>
      <alignment horizontal="center"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numFmt numFmtId="165" formatCode="&quot;$&quot;#,##0.00"/>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numFmt numFmtId="165" formatCode="&quot;$&quot;#,##0.00"/>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theme="0"/>
        <name val="Arial"/>
        <family val="2"/>
        <scheme val="none"/>
      </font>
      <fill>
        <patternFill patternType="solid">
          <fgColor indexed="64"/>
          <bgColor rgb="FF3494BA"/>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rgb="FFA6A6A6"/>
        <name val="Arial"/>
        <family val="2"/>
        <scheme val="none"/>
      </font>
      <numFmt numFmtId="171" formatCode="_(&quot;$&quot;* #,##0_);_(&quot;$&quot;* \(#,##0\);_(&quot;$&quot;* &quot;-&quot;??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9"/>
        <color rgb="FFA6A6A6"/>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bottom style="thin">
          <color rgb="FF000000"/>
        </bottom>
      </border>
    </dxf>
    <dxf>
      <border outline="0">
        <top style="thin">
          <color rgb="FF000000"/>
        </top>
        <bottom style="thin">
          <color rgb="FF000000"/>
        </bottom>
      </border>
    </dxf>
    <dxf>
      <font>
        <b/>
        <i val="0"/>
        <strike val="0"/>
        <condense val="0"/>
        <extend val="0"/>
        <outline val="0"/>
        <shadow val="0"/>
        <u val="none"/>
        <vertAlign val="baseline"/>
        <sz val="9"/>
        <color theme="0"/>
        <name val="Arial"/>
        <family val="2"/>
        <scheme val="none"/>
      </font>
      <fill>
        <patternFill patternType="solid">
          <fgColor indexed="64"/>
          <bgColor rgb="FF276E8B"/>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family val="2"/>
        <scheme val="none"/>
      </font>
      <numFmt numFmtId="167" formatCode="[$-409]d\-mmm\-yyyy;@"/>
      <alignment horizontal="general" vertical="center" textRotation="0" wrapText="0" indent="0" justifyLastLine="0" shrinkToFit="0" readingOrder="0"/>
      <border diagonalUp="0" diagonalDown="0">
        <left style="thin">
          <color indexed="64"/>
        </left>
        <right style="medium">
          <color indexed="64"/>
        </right>
        <top style="thin">
          <color indexed="64"/>
        </top>
        <bottom style="medium">
          <color indexed="64"/>
        </bottom>
        <vertical/>
        <horizontal/>
      </border>
    </dxf>
    <dxf>
      <font>
        <b val="0"/>
        <i val="0"/>
        <strike val="0"/>
        <condense val="0"/>
        <extend val="0"/>
        <outline val="0"/>
        <shadow val="0"/>
        <u val="none"/>
        <vertAlign val="baseline"/>
        <sz val="9"/>
        <color auto="1"/>
        <name val="Arial"/>
        <family val="2"/>
        <scheme val="none"/>
      </font>
      <numFmt numFmtId="167" formatCode="[$-409]d\-mmm\-yyyy;@"/>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auto="1"/>
        <name val="Arial"/>
        <family val="2"/>
        <scheme val="none"/>
      </font>
      <numFmt numFmtId="167" formatCode="[$-409]d\-mmm\-yyyy;@"/>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numFmt numFmtId="165" formatCode="&quot;$&quot;#,##0.00"/>
      <alignment horizontal="center"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numFmt numFmtId="165" formatCode="&quot;$&quot;#,##0.00"/>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numFmt numFmtId="165" formatCode="&quot;$&quot;#,##0.00"/>
      <alignment horizontal="general" vertical="center"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theme="0"/>
        <name val="Arial"/>
        <family val="2"/>
        <scheme val="none"/>
      </font>
      <fill>
        <patternFill patternType="solid">
          <fgColor indexed="64"/>
          <bgColor rgb="FF3494BA"/>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rgb="FFA6A6A6"/>
        <name val="Arial"/>
        <family val="2"/>
        <scheme val="none"/>
      </font>
      <numFmt numFmtId="7" formatCode="#,##0.00_);\(#,##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9"/>
        <color rgb="FFA6A6A6"/>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bottom style="thin">
          <color indexed="64"/>
        </bottom>
      </border>
    </dxf>
    <dxf>
      <border outline="0">
        <top style="thin">
          <color indexed="64"/>
        </top>
        <bottom style="thin">
          <color indexed="64"/>
        </bottom>
      </border>
    </dxf>
    <dxf>
      <font>
        <b/>
        <i val="0"/>
        <strike val="0"/>
        <condense val="0"/>
        <extend val="0"/>
        <outline val="0"/>
        <shadow val="0"/>
        <u val="none"/>
        <vertAlign val="baseline"/>
        <sz val="9"/>
        <color theme="0"/>
        <name val="Arial"/>
        <family val="2"/>
        <scheme val="none"/>
      </font>
      <fill>
        <patternFill patternType="solid">
          <fgColor indexed="64"/>
          <bgColor rgb="FF276E8B"/>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mbria"/>
        <family val="1"/>
        <scheme val="none"/>
      </font>
      <numFmt numFmtId="13" formatCode="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mbria"/>
        <family val="1"/>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Cambria"/>
        <family val="1"/>
        <scheme val="none"/>
      </font>
      <fill>
        <patternFill patternType="solid">
          <fgColor indexed="64"/>
          <bgColor rgb="FF376B54"/>
        </patternFill>
      </fill>
    </dxf>
    <dxf>
      <font>
        <strike val="0"/>
        <outline val="0"/>
        <shadow val="0"/>
        <u val="none"/>
        <vertAlign val="baseline"/>
        <sz val="10"/>
        <color theme="1"/>
        <name val="Arial"/>
        <family val="2"/>
        <scheme val="none"/>
      </font>
      <alignment horizontal="left" vertical="bottom" textRotation="0" wrapText="0" relativeIndent="1" justifyLastLine="0" shrinkToFit="0" readingOrder="0"/>
      <border diagonalUp="0" diagonalDown="0">
        <left/>
        <right/>
        <top style="thin">
          <color rgb="FF276E8B"/>
        </top>
        <bottom style="thin">
          <color rgb="FF276E8B"/>
        </bottom>
        <vertical/>
        <horizontal style="thin">
          <color rgb="FF276E8B"/>
        </horizontal>
      </border>
    </dxf>
    <dxf>
      <font>
        <strike val="0"/>
        <outline val="0"/>
        <shadow val="0"/>
        <u val="none"/>
        <vertAlign val="baseline"/>
        <sz val="10"/>
        <color theme="1"/>
        <name val="Arial"/>
        <family val="2"/>
        <scheme val="none"/>
      </font>
      <alignment horizontal="left" vertical="bottom" textRotation="0" wrapText="0" relativeIndent="1" justifyLastLine="0" shrinkToFit="0" readingOrder="0"/>
    </dxf>
    <dxf>
      <font>
        <strike val="0"/>
        <outline val="0"/>
        <shadow val="0"/>
        <u val="none"/>
        <vertAlign val="baseline"/>
        <sz val="10"/>
        <color theme="1"/>
        <name val="Arial"/>
        <family val="2"/>
        <scheme val="none"/>
      </font>
      <fill>
        <patternFill patternType="solid">
          <fgColor indexed="64"/>
          <bgColor rgb="FF276E8B"/>
        </patternFill>
      </fill>
      <alignment horizontal="center" vertical="bottom" textRotation="0" wrapText="0" indent="0" justifyLastLine="0" shrinkToFit="0" readingOrder="0"/>
    </dxf>
  </dxfs>
  <tableStyles count="0" defaultTableStyle="TableStyleMedium2" defaultPivotStyle="PivotStyleLight16"/>
  <colors>
    <mruColors>
      <color rgb="FF276E8B"/>
      <color rgb="FF3494BA"/>
      <color rgb="FF4CA7CC"/>
      <color rgb="FFCEDBE6"/>
      <color rgb="FFC1E0ED"/>
      <color rgb="FF389DC6"/>
      <color rgb="FFDEEDCB"/>
      <color rgb="FF079F48"/>
      <color rgb="FFF1F7E9"/>
      <color rgb="FFBCD8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openxmlformats.org/officeDocument/2006/relationships/calcChain" Target="calcChain.xml"/><Relationship Id="rId10"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8</xdr:col>
      <xdr:colOff>86750</xdr:colOff>
      <xdr:row>24</xdr:row>
      <xdr:rowOff>207283</xdr:rowOff>
    </xdr:from>
    <xdr:to>
      <xdr:col>11</xdr:col>
      <xdr:colOff>344284</xdr:colOff>
      <xdr:row>29</xdr:row>
      <xdr:rowOff>84009</xdr:rowOff>
    </xdr:to>
    <xdr:pic>
      <xdr:nvPicPr>
        <xdr:cNvPr id="24" name="Picture 23">
          <a:extLst>
            <a:ext uri="{FF2B5EF4-FFF2-40B4-BE49-F238E27FC236}">
              <a16:creationId xmlns:a16="http://schemas.microsoft.com/office/drawing/2014/main" id="{D08719DD-7CE9-4DC8-DF56-984281E302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7107" y="5650140"/>
          <a:ext cx="2135320" cy="1768119"/>
        </a:xfrm>
        <a:prstGeom prst="rect">
          <a:avLst/>
        </a:prstGeom>
        <a:ln>
          <a:solidFill>
            <a:sysClr val="windowText" lastClr="000000"/>
          </a:solidFill>
        </a:ln>
      </xdr:spPr>
    </xdr:pic>
    <xdr:clientData/>
  </xdr:twoCellAnchor>
  <xdr:twoCellAnchor editAs="oneCell">
    <xdr:from>
      <xdr:col>11</xdr:col>
      <xdr:colOff>367551</xdr:colOff>
      <xdr:row>20</xdr:row>
      <xdr:rowOff>135697</xdr:rowOff>
    </xdr:from>
    <xdr:to>
      <xdr:col>14</xdr:col>
      <xdr:colOff>760915</xdr:colOff>
      <xdr:row>26</xdr:row>
      <xdr:rowOff>27422</xdr:rowOff>
    </xdr:to>
    <xdr:pic>
      <xdr:nvPicPr>
        <xdr:cNvPr id="22" name="Picture 21">
          <a:extLst>
            <a:ext uri="{FF2B5EF4-FFF2-40B4-BE49-F238E27FC236}">
              <a16:creationId xmlns:a16="http://schemas.microsoft.com/office/drawing/2014/main" id="{A7863449-A8FE-A2EC-D9B0-DA5A4805D5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35694" y="4258661"/>
          <a:ext cx="2309250" cy="1755904"/>
        </a:xfrm>
        <a:prstGeom prst="rect">
          <a:avLst/>
        </a:prstGeom>
      </xdr:spPr>
    </xdr:pic>
    <xdr:clientData/>
  </xdr:twoCellAnchor>
  <xdr:twoCellAnchor>
    <xdr:from>
      <xdr:col>0</xdr:col>
      <xdr:colOff>60960</xdr:colOff>
      <xdr:row>14</xdr:row>
      <xdr:rowOff>0</xdr:rowOff>
    </xdr:from>
    <xdr:to>
      <xdr:col>10</xdr:col>
      <xdr:colOff>459740</xdr:colOff>
      <xdr:row>15</xdr:row>
      <xdr:rowOff>58420</xdr:rowOff>
    </xdr:to>
    <xdr:sp macro="" textlink="">
      <xdr:nvSpPr>
        <xdr:cNvPr id="3" name="TextBox 2">
          <a:extLst>
            <a:ext uri="{FF2B5EF4-FFF2-40B4-BE49-F238E27FC236}">
              <a16:creationId xmlns:a16="http://schemas.microsoft.com/office/drawing/2014/main" id="{BBE45F94-7C8F-48CF-B824-72C5DA357D9B}"/>
            </a:ext>
          </a:extLst>
        </xdr:cNvPr>
        <xdr:cNvSpPr txBox="1"/>
      </xdr:nvSpPr>
      <xdr:spPr>
        <a:xfrm>
          <a:off x="60960" y="3401060"/>
          <a:ext cx="6007100" cy="337820"/>
        </a:xfrm>
        <a:prstGeom prst="rect">
          <a:avLst/>
        </a:prstGeom>
        <a:solidFill>
          <a:schemeClr val="lt1"/>
        </a:solidFill>
        <a:ln w="19050" cap="sq"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400" b="1">
              <a:solidFill>
                <a:schemeClr val="bg1">
                  <a:lumMod val="50000"/>
                </a:schemeClr>
              </a:solidFill>
              <a:latin typeface="Arial" panose="020B0604020202020204" pitchFamily="34" charset="0"/>
              <a:cs typeface="Arial" panose="020B0604020202020204" pitchFamily="34" charset="0"/>
            </a:rPr>
            <a:t>Readiness Grant Budget Preparation Guidelines</a:t>
          </a:r>
        </a:p>
      </xdr:txBody>
    </xdr:sp>
    <xdr:clientData/>
  </xdr:twoCellAnchor>
  <xdr:twoCellAnchor>
    <xdr:from>
      <xdr:col>8</xdr:col>
      <xdr:colOff>498102</xdr:colOff>
      <xdr:row>21</xdr:row>
      <xdr:rowOff>58449</xdr:rowOff>
    </xdr:from>
    <xdr:to>
      <xdr:col>11</xdr:col>
      <xdr:colOff>231915</xdr:colOff>
      <xdr:row>21</xdr:row>
      <xdr:rowOff>163720</xdr:rowOff>
    </xdr:to>
    <xdr:sp macro="" textlink="">
      <xdr:nvSpPr>
        <xdr:cNvPr id="5" name="Arrow: Striped Right 4">
          <a:extLst>
            <a:ext uri="{FF2B5EF4-FFF2-40B4-BE49-F238E27FC236}">
              <a16:creationId xmlns:a16="http://schemas.microsoft.com/office/drawing/2014/main" id="{56D54840-C3A0-43EC-B03C-68354D9B7B36}"/>
            </a:ext>
          </a:extLst>
        </xdr:cNvPr>
        <xdr:cNvSpPr/>
      </xdr:nvSpPr>
      <xdr:spPr>
        <a:xfrm>
          <a:off x="4988459" y="4712092"/>
          <a:ext cx="1611599" cy="105271"/>
        </a:xfrm>
        <a:prstGeom prst="stripedRightArrow">
          <a:avLst/>
        </a:prstGeom>
        <a:solidFill>
          <a:srgbClr val="276E8B"/>
        </a:solidFill>
        <a:ln>
          <a:solidFill>
            <a:srgbClr val="276E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563190</xdr:colOff>
      <xdr:row>23</xdr:row>
      <xdr:rowOff>177717</xdr:rowOff>
    </xdr:from>
    <xdr:to>
      <xdr:col>10</xdr:col>
      <xdr:colOff>28989</xdr:colOff>
      <xdr:row>24</xdr:row>
      <xdr:rowOff>152124</xdr:rowOff>
    </xdr:to>
    <xdr:sp macro="" textlink="">
      <xdr:nvSpPr>
        <xdr:cNvPr id="8" name="Arrow: Down 7">
          <a:extLst>
            <a:ext uri="{FF2B5EF4-FFF2-40B4-BE49-F238E27FC236}">
              <a16:creationId xmlns:a16="http://schemas.microsoft.com/office/drawing/2014/main" id="{55416B0E-FC5C-4CBD-B7AE-42512300719E}"/>
            </a:ext>
          </a:extLst>
        </xdr:cNvPr>
        <xdr:cNvSpPr/>
      </xdr:nvSpPr>
      <xdr:spPr>
        <a:xfrm>
          <a:off x="5640429" y="5453739"/>
          <a:ext cx="86995" cy="222885"/>
        </a:xfrm>
        <a:prstGeom prst="downArrow">
          <a:avLst/>
        </a:prstGeom>
        <a:solidFill>
          <a:srgbClr val="276E8B"/>
        </a:solidFill>
        <a:ln>
          <a:solidFill>
            <a:srgbClr val="276E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449330</xdr:colOff>
      <xdr:row>22</xdr:row>
      <xdr:rowOff>108587</xdr:rowOff>
    </xdr:from>
    <xdr:to>
      <xdr:col>14</xdr:col>
      <xdr:colOff>677295</xdr:colOff>
      <xdr:row>22</xdr:row>
      <xdr:rowOff>227264</xdr:rowOff>
    </xdr:to>
    <xdr:sp macro="" textlink="">
      <xdr:nvSpPr>
        <xdr:cNvPr id="14" name="Arrow: Striped Right 13">
          <a:extLst>
            <a:ext uri="{FF2B5EF4-FFF2-40B4-BE49-F238E27FC236}">
              <a16:creationId xmlns:a16="http://schemas.microsoft.com/office/drawing/2014/main" id="{C620CECC-24A4-4027-BC78-C3C6B089B818}"/>
            </a:ext>
          </a:extLst>
        </xdr:cNvPr>
        <xdr:cNvSpPr/>
      </xdr:nvSpPr>
      <xdr:spPr>
        <a:xfrm rot="1903056" flipH="1">
          <a:off x="8632547" y="5045022"/>
          <a:ext cx="227965" cy="118677"/>
        </a:xfrm>
        <a:prstGeom prst="stripedRightArrow">
          <a:avLst>
            <a:gd name="adj1" fmla="val 50000"/>
            <a:gd name="adj2" fmla="val 40770"/>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40922</xdr:colOff>
      <xdr:row>28</xdr:row>
      <xdr:rowOff>509404</xdr:rowOff>
    </xdr:from>
    <xdr:to>
      <xdr:col>10</xdr:col>
      <xdr:colOff>239351</xdr:colOff>
      <xdr:row>28</xdr:row>
      <xdr:rowOff>659987</xdr:rowOff>
    </xdr:to>
    <xdr:sp macro="" textlink="">
      <xdr:nvSpPr>
        <xdr:cNvPr id="15" name="Arrow: Striped Right 14">
          <a:extLst>
            <a:ext uri="{FF2B5EF4-FFF2-40B4-BE49-F238E27FC236}">
              <a16:creationId xmlns:a16="http://schemas.microsoft.com/office/drawing/2014/main" id="{0F8C8337-9078-46C6-8D6B-96995BA70D1E}"/>
            </a:ext>
          </a:extLst>
        </xdr:cNvPr>
        <xdr:cNvSpPr/>
      </xdr:nvSpPr>
      <xdr:spPr>
        <a:xfrm rot="1903056" flipH="1">
          <a:off x="5739357" y="6944991"/>
          <a:ext cx="198429" cy="150583"/>
        </a:xfrm>
        <a:prstGeom prst="stripedRightArrow">
          <a:avLst>
            <a:gd name="adj1" fmla="val 50000"/>
            <a:gd name="adj2" fmla="val 40770"/>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9526</xdr:colOff>
      <xdr:row>42</xdr:row>
      <xdr:rowOff>8255</xdr:rowOff>
    </xdr:from>
    <xdr:to>
      <xdr:col>13</xdr:col>
      <xdr:colOff>246122</xdr:colOff>
      <xdr:row>46</xdr:row>
      <xdr:rowOff>114300</xdr:rowOff>
    </xdr:to>
    <xdr:grpSp>
      <xdr:nvGrpSpPr>
        <xdr:cNvPr id="17" name="Group 16">
          <a:extLst>
            <a:ext uri="{FF2B5EF4-FFF2-40B4-BE49-F238E27FC236}">
              <a16:creationId xmlns:a16="http://schemas.microsoft.com/office/drawing/2014/main" id="{531499DF-A19F-4C1D-9692-F37C60F3C616}"/>
            </a:ext>
          </a:extLst>
        </xdr:cNvPr>
        <xdr:cNvGrpSpPr/>
      </xdr:nvGrpSpPr>
      <xdr:grpSpPr>
        <a:xfrm>
          <a:off x="5419726" y="9428480"/>
          <a:ext cx="2008246" cy="1287145"/>
          <a:chOff x="3448050" y="7270750"/>
          <a:chExt cx="2063611" cy="1244600"/>
        </a:xfrm>
        <a:effectLst>
          <a:outerShdw blurRad="50800" dist="38100" dir="2700000" algn="tl" rotWithShape="0">
            <a:prstClr val="black">
              <a:alpha val="40000"/>
            </a:prstClr>
          </a:outerShdw>
        </a:effectLst>
      </xdr:grpSpPr>
      <xdr:pic>
        <xdr:nvPicPr>
          <xdr:cNvPr id="9" name="Picture 8">
            <a:extLst>
              <a:ext uri="{FF2B5EF4-FFF2-40B4-BE49-F238E27FC236}">
                <a16:creationId xmlns:a16="http://schemas.microsoft.com/office/drawing/2014/main" id="{A0703147-685A-45A6-8A9A-8DC230DCB9C4}"/>
              </a:ext>
            </a:extLst>
          </xdr:cNvPr>
          <xdr:cNvPicPr/>
        </xdr:nvPicPr>
        <xdr:blipFill rotWithShape="1">
          <a:blip xmlns:r="http://schemas.openxmlformats.org/officeDocument/2006/relationships" r:embed="rId3"/>
          <a:srcRect l="78632" t="57030" r="10192" b="21989"/>
          <a:stretch/>
        </xdr:blipFill>
        <xdr:spPr bwMode="auto">
          <a:xfrm>
            <a:off x="3448050" y="7270750"/>
            <a:ext cx="1911350" cy="1244600"/>
          </a:xfrm>
          <a:prstGeom prst="rect">
            <a:avLst/>
          </a:prstGeom>
          <a:ln>
            <a:noFill/>
          </a:ln>
          <a:effectLst>
            <a:outerShdw blurRad="292100" dist="139700" dir="2700000" algn="tl" rotWithShape="0">
              <a:srgbClr val="333333">
                <a:alpha val="65000"/>
              </a:srgbClr>
            </a:outerShdw>
          </a:effectLst>
          <a:extLst>
            <a:ext uri="{53640926-AAD7-44D8-BBD7-CCE9431645EC}">
              <a14:shadowObscured xmlns:a14="http://schemas.microsoft.com/office/drawing/2010/main"/>
            </a:ext>
          </a:extLst>
        </xdr:spPr>
      </xdr:pic>
      <xdr:sp macro="" textlink="">
        <xdr:nvSpPr>
          <xdr:cNvPr id="16" name="Arrow: Striped Right 15">
            <a:extLst>
              <a:ext uri="{FF2B5EF4-FFF2-40B4-BE49-F238E27FC236}">
                <a16:creationId xmlns:a16="http://schemas.microsoft.com/office/drawing/2014/main" id="{2EE94404-2281-4096-8CFA-78AFDC3343BB}"/>
              </a:ext>
            </a:extLst>
          </xdr:cNvPr>
          <xdr:cNvSpPr/>
        </xdr:nvSpPr>
        <xdr:spPr>
          <a:xfrm rot="1903056" flipH="1">
            <a:off x="5338565" y="7627068"/>
            <a:ext cx="173096" cy="181658"/>
          </a:xfrm>
          <a:prstGeom prst="stripedRightArrow">
            <a:avLst>
              <a:gd name="adj1" fmla="val 50000"/>
              <a:gd name="adj2" fmla="val 40770"/>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447675</xdr:colOff>
      <xdr:row>42</xdr:row>
      <xdr:rowOff>53341</xdr:rowOff>
    </xdr:from>
    <xdr:to>
      <xdr:col>9</xdr:col>
      <xdr:colOff>447675</xdr:colOff>
      <xdr:row>42</xdr:row>
      <xdr:rowOff>133350</xdr:rowOff>
    </xdr:to>
    <xdr:sp macro="" textlink="">
      <xdr:nvSpPr>
        <xdr:cNvPr id="21" name="Arrow: Striped Right 20">
          <a:extLst>
            <a:ext uri="{FF2B5EF4-FFF2-40B4-BE49-F238E27FC236}">
              <a16:creationId xmlns:a16="http://schemas.microsoft.com/office/drawing/2014/main" id="{D29B3391-9E8D-44C1-BF32-AD539556719E}"/>
            </a:ext>
          </a:extLst>
        </xdr:cNvPr>
        <xdr:cNvSpPr/>
      </xdr:nvSpPr>
      <xdr:spPr>
        <a:xfrm>
          <a:off x="4095750" y="10864216"/>
          <a:ext cx="1181100" cy="80009"/>
        </a:xfrm>
        <a:prstGeom prst="stripedRightArrow">
          <a:avLst/>
        </a:prstGeom>
        <a:solidFill>
          <a:srgbClr val="276E8B"/>
        </a:solidFill>
        <a:ln>
          <a:solidFill>
            <a:srgbClr val="276E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84760</xdr:colOff>
      <xdr:row>0</xdr:row>
      <xdr:rowOff>163718</xdr:rowOff>
    </xdr:from>
    <xdr:to>
      <xdr:col>6</xdr:col>
      <xdr:colOff>221698</xdr:colOff>
      <xdr:row>14</xdr:row>
      <xdr:rowOff>115543</xdr:rowOff>
    </xdr:to>
    <xdr:pic>
      <xdr:nvPicPr>
        <xdr:cNvPr id="12" name="Picture 11">
          <a:extLst>
            <a:ext uri="{FF2B5EF4-FFF2-40B4-BE49-F238E27FC236}">
              <a16:creationId xmlns:a16="http://schemas.microsoft.com/office/drawing/2014/main" id="{630CD81C-78DB-8C27-FA07-82897820A9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760" y="163718"/>
          <a:ext cx="3375438" cy="2428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464820</xdr:colOff>
      <xdr:row>60</xdr:row>
      <xdr:rowOff>53340</xdr:rowOff>
    </xdr:from>
    <xdr:to>
      <xdr:col>16</xdr:col>
      <xdr:colOff>0</xdr:colOff>
      <xdr:row>73</xdr:row>
      <xdr:rowOff>144780</xdr:rowOff>
    </xdr:to>
    <xdr:sp macro="" textlink="">
      <xdr:nvSpPr>
        <xdr:cNvPr id="2" name="Rectangle 1">
          <a:extLst>
            <a:ext uri="{FF2B5EF4-FFF2-40B4-BE49-F238E27FC236}">
              <a16:creationId xmlns:a16="http://schemas.microsoft.com/office/drawing/2014/main" id="{48866016-AAD7-43E8-8C71-00F5BD9A7BEA}"/>
            </a:ext>
          </a:extLst>
        </xdr:cNvPr>
        <xdr:cNvSpPr/>
      </xdr:nvSpPr>
      <xdr:spPr>
        <a:xfrm>
          <a:off x="7272020" y="6530340"/>
          <a:ext cx="6054513" cy="2343573"/>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11</xdr:col>
      <xdr:colOff>351692</xdr:colOff>
      <xdr:row>17</xdr:row>
      <xdr:rowOff>402981</xdr:rowOff>
    </xdr:from>
    <xdr:ext cx="5429366" cy="581617"/>
    <xdr:pic>
      <xdr:nvPicPr>
        <xdr:cNvPr id="2" name="Picture 1">
          <a:extLst>
            <a:ext uri="{FF2B5EF4-FFF2-40B4-BE49-F238E27FC236}">
              <a16:creationId xmlns:a16="http://schemas.microsoft.com/office/drawing/2014/main" id="{9460321D-2F74-4CD2-B73C-7F36B98B3F4F}"/>
            </a:ext>
          </a:extLst>
        </xdr:cNvPr>
        <xdr:cNvPicPr>
          <a:picLocks noChangeAspect="1"/>
        </xdr:cNvPicPr>
      </xdr:nvPicPr>
      <xdr:blipFill>
        <a:blip xmlns:r="http://schemas.openxmlformats.org/officeDocument/2006/relationships" r:embed="rId1"/>
        <a:stretch>
          <a:fillRect/>
        </a:stretch>
      </xdr:blipFill>
      <xdr:spPr>
        <a:xfrm>
          <a:off x="6847742" y="3431931"/>
          <a:ext cx="5429366" cy="581617"/>
        </a:xfrm>
        <a:prstGeom prst="rect">
          <a:avLst/>
        </a:prstGeom>
      </xdr:spPr>
    </xdr:pic>
    <xdr:clientData/>
  </xdr:oneCellAnchor>
  <xdr:oneCellAnchor>
    <xdr:from>
      <xdr:col>13</xdr:col>
      <xdr:colOff>11991</xdr:colOff>
      <xdr:row>20</xdr:row>
      <xdr:rowOff>23979</xdr:rowOff>
    </xdr:from>
    <xdr:ext cx="2310436" cy="800910"/>
    <xdr:pic>
      <xdr:nvPicPr>
        <xdr:cNvPr id="3" name="Picture 2" descr="A screenshot of a computer&#10;&#10;Description automatically generated">
          <a:extLst>
            <a:ext uri="{FF2B5EF4-FFF2-40B4-BE49-F238E27FC236}">
              <a16:creationId xmlns:a16="http://schemas.microsoft.com/office/drawing/2014/main" id="{92A60BE2-F8E4-4604-8FDC-A19BA7C13BC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689141" y="3833979"/>
          <a:ext cx="2310436" cy="800910"/>
        </a:xfrm>
        <a:prstGeom prst="rect">
          <a:avLst/>
        </a:prstGeom>
      </xdr:spPr>
    </xdr:pic>
    <xdr:clientData/>
  </xdr:oneCellAnchor>
  <xdr:twoCellAnchor>
    <xdr:from>
      <xdr:col>0</xdr:col>
      <xdr:colOff>60960</xdr:colOff>
      <xdr:row>14</xdr:row>
      <xdr:rowOff>0</xdr:rowOff>
    </xdr:from>
    <xdr:to>
      <xdr:col>10</xdr:col>
      <xdr:colOff>459740</xdr:colOff>
      <xdr:row>15</xdr:row>
      <xdr:rowOff>58420</xdr:rowOff>
    </xdr:to>
    <xdr:sp macro="" textlink="">
      <xdr:nvSpPr>
        <xdr:cNvPr id="4" name="TextBox 3">
          <a:extLst>
            <a:ext uri="{FF2B5EF4-FFF2-40B4-BE49-F238E27FC236}">
              <a16:creationId xmlns:a16="http://schemas.microsoft.com/office/drawing/2014/main" id="{859BD599-2BCA-4CCD-8EEA-DF50B2C29DAF}"/>
            </a:ext>
          </a:extLst>
        </xdr:cNvPr>
        <xdr:cNvSpPr txBox="1"/>
      </xdr:nvSpPr>
      <xdr:spPr>
        <a:xfrm>
          <a:off x="60960" y="2667000"/>
          <a:ext cx="6304280" cy="248920"/>
        </a:xfrm>
        <a:prstGeom prst="rect">
          <a:avLst/>
        </a:prstGeom>
        <a:solidFill>
          <a:schemeClr val="lt1"/>
        </a:solidFill>
        <a:ln w="19050" cap="sq" cmpd="sng">
          <a:no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400" b="1">
              <a:solidFill>
                <a:schemeClr val="bg1">
                  <a:lumMod val="50000"/>
                </a:schemeClr>
              </a:solidFill>
              <a:latin typeface="Arial" panose="020B0604020202020204" pitchFamily="34" charset="0"/>
              <a:cs typeface="Arial" panose="020B0604020202020204" pitchFamily="34" charset="0"/>
            </a:rPr>
            <a:t>Readiness Grant Procurement Plan Preparation Guidelines</a:t>
          </a:r>
        </a:p>
      </xdr:txBody>
    </xdr:sp>
    <xdr:clientData/>
  </xdr:twoCellAnchor>
  <xdr:twoCellAnchor>
    <xdr:from>
      <xdr:col>11</xdr:col>
      <xdr:colOff>390992</xdr:colOff>
      <xdr:row>20</xdr:row>
      <xdr:rowOff>61945</xdr:rowOff>
    </xdr:from>
    <xdr:to>
      <xdr:col>12</xdr:col>
      <xdr:colOff>534983</xdr:colOff>
      <xdr:row>20</xdr:row>
      <xdr:rowOff>137742</xdr:rowOff>
    </xdr:to>
    <xdr:sp macro="" textlink="">
      <xdr:nvSpPr>
        <xdr:cNvPr id="5" name="Arrow: Striped Right 4">
          <a:extLst>
            <a:ext uri="{FF2B5EF4-FFF2-40B4-BE49-F238E27FC236}">
              <a16:creationId xmlns:a16="http://schemas.microsoft.com/office/drawing/2014/main" id="{22BCCFEB-5B82-428D-8B59-B78420536AAB}"/>
            </a:ext>
          </a:extLst>
        </xdr:cNvPr>
        <xdr:cNvSpPr/>
      </xdr:nvSpPr>
      <xdr:spPr>
        <a:xfrm>
          <a:off x="6887042" y="3871945"/>
          <a:ext cx="734541" cy="75797"/>
        </a:xfrm>
        <a:prstGeom prst="stripedRightArrow">
          <a:avLst/>
        </a:prstGeom>
        <a:solidFill>
          <a:srgbClr val="276E8B"/>
        </a:solidFill>
        <a:ln>
          <a:solidFill>
            <a:srgbClr val="276E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465383</xdr:colOff>
      <xdr:row>20</xdr:row>
      <xdr:rowOff>168998</xdr:rowOff>
    </xdr:from>
    <xdr:to>
      <xdr:col>17</xdr:col>
      <xdr:colOff>264350</xdr:colOff>
      <xdr:row>21</xdr:row>
      <xdr:rowOff>87908</xdr:rowOff>
    </xdr:to>
    <xdr:sp macro="" textlink="">
      <xdr:nvSpPr>
        <xdr:cNvPr id="6" name="Arrow: Striped Right 5">
          <a:extLst>
            <a:ext uri="{FF2B5EF4-FFF2-40B4-BE49-F238E27FC236}">
              <a16:creationId xmlns:a16="http://schemas.microsoft.com/office/drawing/2014/main" id="{F33A1A08-80A9-4311-95C0-D3FFDC23923F}"/>
            </a:ext>
          </a:extLst>
        </xdr:cNvPr>
        <xdr:cNvSpPr/>
      </xdr:nvSpPr>
      <xdr:spPr>
        <a:xfrm rot="1903056" flipH="1">
          <a:off x="9914183" y="3978998"/>
          <a:ext cx="389517" cy="109410"/>
        </a:xfrm>
        <a:prstGeom prst="stripedRightArrow">
          <a:avLst>
            <a:gd name="adj1" fmla="val 50000"/>
            <a:gd name="adj2" fmla="val 40770"/>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84760</xdr:colOff>
      <xdr:row>0</xdr:row>
      <xdr:rowOff>163718</xdr:rowOff>
    </xdr:from>
    <xdr:ext cx="3188113" cy="2497598"/>
    <xdr:pic>
      <xdr:nvPicPr>
        <xdr:cNvPr id="7" name="Picture 6" descr="A green and blue geometrical object&#10;&#10;Description automatically generated">
          <a:extLst>
            <a:ext uri="{FF2B5EF4-FFF2-40B4-BE49-F238E27FC236}">
              <a16:creationId xmlns:a16="http://schemas.microsoft.com/office/drawing/2014/main" id="{70364B2F-CCFA-491C-A3C4-E5DAC256DD4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4760" y="163718"/>
          <a:ext cx="3188113" cy="2497598"/>
        </a:xfrm>
        <a:prstGeom prst="rect">
          <a:avLst/>
        </a:prstGeom>
      </xdr:spPr>
    </xdr:pic>
    <xdr:clientData/>
  </xdr:oneCellAnchor>
  <xdr:twoCellAnchor>
    <xdr:from>
      <xdr:col>10</xdr:col>
      <xdr:colOff>80596</xdr:colOff>
      <xdr:row>18</xdr:row>
      <xdr:rowOff>161193</xdr:rowOff>
    </xdr:from>
    <xdr:to>
      <xdr:col>11</xdr:col>
      <xdr:colOff>224587</xdr:colOff>
      <xdr:row>18</xdr:row>
      <xdr:rowOff>236990</xdr:rowOff>
    </xdr:to>
    <xdr:sp macro="" textlink="">
      <xdr:nvSpPr>
        <xdr:cNvPr id="8" name="Arrow: Striped Right 7">
          <a:extLst>
            <a:ext uri="{FF2B5EF4-FFF2-40B4-BE49-F238E27FC236}">
              <a16:creationId xmlns:a16="http://schemas.microsoft.com/office/drawing/2014/main" id="{0830E656-E26B-4E09-9B23-F3D017B73912}"/>
            </a:ext>
          </a:extLst>
        </xdr:cNvPr>
        <xdr:cNvSpPr/>
      </xdr:nvSpPr>
      <xdr:spPr>
        <a:xfrm>
          <a:off x="5986096" y="3590193"/>
          <a:ext cx="734541" cy="28172"/>
        </a:xfrm>
        <a:prstGeom prst="stripedRightArrow">
          <a:avLst/>
        </a:prstGeom>
        <a:solidFill>
          <a:srgbClr val="276E8B"/>
        </a:solidFill>
        <a:ln>
          <a:solidFill>
            <a:srgbClr val="276E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542192</xdr:colOff>
      <xdr:row>18</xdr:row>
      <xdr:rowOff>300404</xdr:rowOff>
    </xdr:from>
    <xdr:to>
      <xdr:col>17</xdr:col>
      <xdr:colOff>176677</xdr:colOff>
      <xdr:row>18</xdr:row>
      <xdr:rowOff>419081</xdr:rowOff>
    </xdr:to>
    <xdr:sp macro="" textlink="">
      <xdr:nvSpPr>
        <xdr:cNvPr id="9" name="Arrow: Striped Right 8">
          <a:extLst>
            <a:ext uri="{FF2B5EF4-FFF2-40B4-BE49-F238E27FC236}">
              <a16:creationId xmlns:a16="http://schemas.microsoft.com/office/drawing/2014/main" id="{49BFA7B7-CB37-4289-8134-A4B46D010C5D}"/>
            </a:ext>
          </a:extLst>
        </xdr:cNvPr>
        <xdr:cNvSpPr/>
      </xdr:nvSpPr>
      <xdr:spPr>
        <a:xfrm rot="1903056" flipH="1">
          <a:off x="9990992" y="3615104"/>
          <a:ext cx="225035" cy="4377"/>
        </a:xfrm>
        <a:prstGeom prst="stripedRightArrow">
          <a:avLst>
            <a:gd name="adj1" fmla="val 50000"/>
            <a:gd name="adj2" fmla="val 40770"/>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11</xdr:col>
      <xdr:colOff>593767</xdr:colOff>
      <xdr:row>28</xdr:row>
      <xdr:rowOff>15669</xdr:rowOff>
    </xdr:from>
    <xdr:ext cx="4398818" cy="159069"/>
    <xdr:pic>
      <xdr:nvPicPr>
        <xdr:cNvPr id="10" name="Picture 9">
          <a:extLst>
            <a:ext uri="{FF2B5EF4-FFF2-40B4-BE49-F238E27FC236}">
              <a16:creationId xmlns:a16="http://schemas.microsoft.com/office/drawing/2014/main" id="{7251951B-F4E4-48B2-AAF8-B4D7F2D37A9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9817" y="5349669"/>
          <a:ext cx="4398818" cy="159069"/>
        </a:xfrm>
        <a:prstGeom prst="rect">
          <a:avLst/>
        </a:prstGeom>
      </xdr:spPr>
    </xdr:pic>
    <xdr:clientData/>
  </xdr:oneCellAnchor>
  <xdr:twoCellAnchor>
    <xdr:from>
      <xdr:col>18</xdr:col>
      <xdr:colOff>81642</xdr:colOff>
      <xdr:row>28</xdr:row>
      <xdr:rowOff>199571</xdr:rowOff>
    </xdr:from>
    <xdr:to>
      <xdr:col>18</xdr:col>
      <xdr:colOff>477138</xdr:colOff>
      <xdr:row>28</xdr:row>
      <xdr:rowOff>317640</xdr:rowOff>
    </xdr:to>
    <xdr:sp macro="" textlink="">
      <xdr:nvSpPr>
        <xdr:cNvPr id="11" name="Arrow: Striped Right 10">
          <a:extLst>
            <a:ext uri="{FF2B5EF4-FFF2-40B4-BE49-F238E27FC236}">
              <a16:creationId xmlns:a16="http://schemas.microsoft.com/office/drawing/2014/main" id="{4D8DEC2E-834B-41E2-8EFE-DD3BAAFF22C0}"/>
            </a:ext>
          </a:extLst>
        </xdr:cNvPr>
        <xdr:cNvSpPr/>
      </xdr:nvSpPr>
      <xdr:spPr>
        <a:xfrm rot="1903056" flipH="1">
          <a:off x="10711542" y="5524046"/>
          <a:ext cx="395496" cy="3769"/>
        </a:xfrm>
        <a:prstGeom prst="stripedRightArrow">
          <a:avLst>
            <a:gd name="adj1" fmla="val 50000"/>
            <a:gd name="adj2" fmla="val 40770"/>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12</xdr:col>
      <xdr:colOff>124526</xdr:colOff>
      <xdr:row>32</xdr:row>
      <xdr:rowOff>49421</xdr:rowOff>
    </xdr:from>
    <xdr:ext cx="1150422" cy="501246"/>
    <xdr:pic>
      <xdr:nvPicPr>
        <xdr:cNvPr id="12" name="Picture 11" descr="A blue sign with white text&#10;&#10;Description automatically generated">
          <a:extLst>
            <a:ext uri="{FF2B5EF4-FFF2-40B4-BE49-F238E27FC236}">
              <a16:creationId xmlns:a16="http://schemas.microsoft.com/office/drawing/2014/main" id="{A221C2C2-E051-42AB-9799-81DBA4D7E65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211126" y="6145421"/>
          <a:ext cx="1150422" cy="501246"/>
        </a:xfrm>
        <a:prstGeom prst="rect">
          <a:avLst/>
        </a:prstGeom>
      </xdr:spPr>
    </xdr:pic>
    <xdr:clientData/>
  </xdr:oneCellAnchor>
  <xdr:twoCellAnchor>
    <xdr:from>
      <xdr:col>14</xdr:col>
      <xdr:colOff>71746</xdr:colOff>
      <xdr:row>32</xdr:row>
      <xdr:rowOff>376876</xdr:rowOff>
    </xdr:from>
    <xdr:to>
      <xdr:col>14</xdr:col>
      <xdr:colOff>467242</xdr:colOff>
      <xdr:row>33</xdr:row>
      <xdr:rowOff>33127</xdr:rowOff>
    </xdr:to>
    <xdr:sp macro="" textlink="">
      <xdr:nvSpPr>
        <xdr:cNvPr id="13" name="Arrow: Striped Right 12">
          <a:extLst>
            <a:ext uri="{FF2B5EF4-FFF2-40B4-BE49-F238E27FC236}">
              <a16:creationId xmlns:a16="http://schemas.microsoft.com/office/drawing/2014/main" id="{53E3E24C-5D9B-44CE-95F8-C2D04504F15A}"/>
            </a:ext>
          </a:extLst>
        </xdr:cNvPr>
        <xdr:cNvSpPr/>
      </xdr:nvSpPr>
      <xdr:spPr>
        <a:xfrm rot="1903056" flipH="1">
          <a:off x="8339446" y="6282376"/>
          <a:ext cx="395496" cy="37251"/>
        </a:xfrm>
        <a:prstGeom prst="stripedRightArrow">
          <a:avLst>
            <a:gd name="adj1" fmla="val 50000"/>
            <a:gd name="adj2" fmla="val 40770"/>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absoluteAnchor>
    <xdr:pos x="15875" y="894556"/>
    <xdr:ext cx="11178382" cy="730249"/>
    <mc:AlternateContent xmlns:mc="http://schemas.openxmlformats.org/markup-compatibility/2006" xmlns:sle15="http://schemas.microsoft.com/office/drawing/2012/slicer">
      <mc:Choice Requires="sle15">
        <xdr:graphicFrame macro="">
          <xdr:nvGraphicFramePr>
            <xdr:cNvPr id="2" name="Status">
              <a:extLst>
                <a:ext uri="{FF2B5EF4-FFF2-40B4-BE49-F238E27FC236}">
                  <a16:creationId xmlns:a16="http://schemas.microsoft.com/office/drawing/2014/main" id="{5BC8C819-90CF-4707-BD00-F3E74588F167}"/>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15875" y="894556"/>
              <a:ext cx="11178382" cy="7302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wsDr>
</file>

<file path=xl/drawings/drawing5.xml><?xml version="1.0" encoding="utf-8"?>
<xdr:wsDr xmlns:xdr="http://schemas.openxmlformats.org/drawingml/2006/spreadsheetDrawing" xmlns:a="http://schemas.openxmlformats.org/drawingml/2006/main">
  <xdr:absoluteAnchor>
    <xdr:pos x="15875" y="894556"/>
    <xdr:ext cx="11158538" cy="730249"/>
    <mc:AlternateContent xmlns:mc="http://schemas.openxmlformats.org/markup-compatibility/2006" xmlns:sle15="http://schemas.microsoft.com/office/drawing/2012/slicer">
      <mc:Choice Requires="sle15">
        <xdr:graphicFrame macro="">
          <xdr:nvGraphicFramePr>
            <xdr:cNvPr id="2" name="Status 1">
              <a:extLst>
                <a:ext uri="{FF2B5EF4-FFF2-40B4-BE49-F238E27FC236}">
                  <a16:creationId xmlns:a16="http://schemas.microsoft.com/office/drawing/2014/main" id="{EC794608-2860-4DF1-A514-BB60FC9CCAF6}"/>
                </a:ext>
              </a:extLst>
            </xdr:cNvPr>
            <xdr:cNvGraphicFramePr/>
          </xdr:nvGraphicFramePr>
          <xdr:xfrm>
            <a:off x="0" y="0"/>
            <a:ext cx="0" cy="0"/>
          </xdr:xfrm>
          <a:graphic>
            <a:graphicData uri="http://schemas.microsoft.com/office/drawing/2010/slicer">
              <sle:slicer xmlns:sle="http://schemas.microsoft.com/office/drawing/2010/slicer" name="Status 1"/>
            </a:graphicData>
          </a:graphic>
        </xdr:graphicFrame>
      </mc:Choice>
      <mc:Fallback xmlns="">
        <xdr:sp macro="" textlink="">
          <xdr:nvSpPr>
            <xdr:cNvPr id="0" name=""/>
            <xdr:cNvSpPr>
              <a:spLocks noTextEdit="1"/>
            </xdr:cNvSpPr>
          </xdr:nvSpPr>
          <xdr:spPr>
            <a:xfrm>
              <a:off x="15875" y="894556"/>
              <a:ext cx="11158538" cy="7302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F206E64C-492E-4D17-8E90-8D2FCB0BFF9C}" sourceName="Status">
  <extLst>
    <x:ext xmlns:x15="http://schemas.microsoft.com/office/spreadsheetml/2010/11/main" uri="{2F2917AC-EB37-4324-AD4E-5DD8C200BD13}">
      <x15:tableSlicerCache tableId="3"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1" xr10:uid="{07CB6B72-547E-4534-BDF4-DF9239E38675}" sourceName="Status">
  <extLst>
    <x:ext xmlns:x15="http://schemas.microsoft.com/office/spreadsheetml/2010/11/main" uri="{2F2917AC-EB37-4324-AD4E-5DD8C200BD13}">
      <x15:tableSlicerCache tableId="5"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us" xr10:uid="{0EC1748A-42A6-4082-8D1B-BD457FA3A4BB}" cache="Slicer_Status" caption="Status" columnCount="5"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us 1" xr10:uid="{4EC31BA7-AA37-4C8B-BF64-82CF58143D57}" cache="Slicer_Status1" caption="Status" columnCount="5"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E1EDD4-4E2C-4849-8625-449C03957CE4}" name="Table1" displayName="Table1" ref="A1:A16" totalsRowShown="0" headerRowDxfId="46" dataDxfId="45">
  <autoFilter ref="A1:A16" xr:uid="{BF07EF22-6D5B-4F3A-A758-2099ABC6760F}"/>
  <tableColumns count="1">
    <tableColumn id="1" xr3:uid="{E5DEFE27-64CD-46FE-8E06-BF5958CF413A}" name="Budget Categories" dataDxfId="4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B15EEF-BC42-4BEC-A2B5-D2468A9FB6E6}" name="Table2" displayName="Table2" ref="A19:A23" totalsRowShown="0" headerRowDxfId="43" dataDxfId="42">
  <autoFilter ref="A19:A23" xr:uid="{3BBD1536-96B3-4696-9840-62C1C3B7CEAF}"/>
  <tableColumns count="1">
    <tableColumn id="1" xr3:uid="{47133AA0-953C-4DD1-A7A5-4DF53249E018}" name="Choose percentage" dataDxfId="4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17AEF1-1C6C-464C-B73B-CBD3E4C4CA88}" name="Table3" displayName="Table3" ref="A6:L60" totalsRowShown="0" headerRowDxfId="40" headerRowBorderDxfId="38" tableBorderDxfId="39">
  <autoFilter ref="A6:L60" xr:uid="{ECD954EF-F7D3-4514-B3AD-0A065C4DBE1A}"/>
  <tableColumns count="12">
    <tableColumn id="1" xr3:uid="{469ADE3D-7E97-4AD5-A577-54425D176950}" name="No" dataDxfId="37"/>
    <tableColumn id="2" xr3:uid="{3002303E-3FF8-4D78-98AD-BFAC863A987B}" name="Status" dataDxfId="36"/>
    <tableColumn id="3" xr3:uid="{25B23FB9-EE30-4AF7-B01A-36ACBBADCD6A}" name="Item Description " dataDxfId="35"/>
    <tableColumn id="5" xr3:uid="{5DCAED9E-8343-41D1-95F7-2C0DB1DE8B2E}" name="Category " dataDxfId="34"/>
    <tableColumn id="6" xr3:uid="{E84E366C-128B-4FC1-9B76-804DFF8F1A0A}" name="Estimated Cost (US$)" dataDxfId="33" dataCellStyle="Currency"/>
    <tableColumn id="4" xr3:uid="{554EBB5D-11B1-4F32-8A79-C0E0B4EC8430}" name="Current Estimated Cost (please indicate latest estimated/actual cost) " dataDxfId="32" dataCellStyle="Currency"/>
    <tableColumn id="7" xr3:uid="{8FB58FC7-7CBF-4A00-B268-ADF92488A9CF}" name="Procurement Method (e.g. open, limited RFP,ITB,RFQ) " dataDxfId="31"/>
    <tableColumn id="8" xr3:uid="{78E8EE37-9224-4D4C-9DCD-6D30D93A8FAB}" name="Thresholds  as per applicable procurement policy_x000a_(Min-Max monetary value for which indicated procurement method must be used)" dataDxfId="30"/>
    <tableColumn id="9" xr3:uid="{E8DDEF26-6BC3-4832-B265-BA08E8FB8620}" name="Name of Entity executing Procurement (DP/EE, etc.) " dataDxfId="29"/>
    <tableColumn id="10" xr3:uid="{A271B8B6-ADD1-4B93-8AAB-E076EB12C3F6}" name="Date of initiating procurement (Tender Issuence) " dataDxfId="28"/>
    <tableColumn id="11" xr3:uid="{1A0A0734-60D7-48C3-8B11-D840B857CCB5}" name="Estimated contract start date" dataDxfId="27"/>
    <tableColumn id="12" xr3:uid="{17E79F0C-200E-483C-9C9D-68A29EA87EFD}" name="Remarks" dataDxfId="2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5BD3195-DEDE-425E-9C50-F1FC382BC47E}" name="Table36" displayName="Table36" ref="A6:L63" totalsRowShown="0" headerRowDxfId="25" headerRowBorderDxfId="23" tableBorderDxfId="24">
  <autoFilter ref="A6:L63" xr:uid="{ECD954EF-F7D3-4514-B3AD-0A065C4DBE1A}"/>
  <tableColumns count="12">
    <tableColumn id="1" xr3:uid="{63A8861A-4B1F-433D-9D21-4991A07ABF50}" name="No" dataDxfId="22"/>
    <tableColumn id="2" xr3:uid="{DF84885E-E8BB-440C-B40E-C956B7B6C79D}" name="Status" dataDxfId="21"/>
    <tableColumn id="3" xr3:uid="{934C916A-9A20-40DF-AF94-E558DF4F9CAF}" name="Item Description " dataDxfId="20"/>
    <tableColumn id="5" xr3:uid="{8B3BC447-C064-460C-BB89-BB34CAAF308D}" name="Category " dataDxfId="19"/>
    <tableColumn id="6" xr3:uid="{8F248971-5009-4476-9577-3A8308AA61F6}" name="Estimated Cost (US$)" dataDxfId="18" dataCellStyle="Currency"/>
    <tableColumn id="4" xr3:uid="{05595100-6832-411F-9BD1-59FDAA894A09}" name="Current Estimated Cost (please indicate latest estimated/actual cost) " dataDxfId="17" dataCellStyle="Currency"/>
    <tableColumn id="7" xr3:uid="{BAA5C29A-4F01-4817-90D0-9B5DE998CA9D}" name="Procurement Method (e.g. open, limited RFP,ITB,RFQ) " dataDxfId="16"/>
    <tableColumn id="8" xr3:uid="{5CC6CA75-EE2F-47B7-97C6-03BC7D23280C}" name="Thresholds  as per applicable procurement policy_x000a_(Min-Max monetary value for which indicated procurement method must be used)" dataDxfId="15"/>
    <tableColumn id="9" xr3:uid="{A68BEE61-87A9-493D-BBC6-5AB9A0BE4159}" name="Name of Entity executing Procurement (DP/EE, etc.) " dataDxfId="14"/>
    <tableColumn id="10" xr3:uid="{B271612E-4CE1-4A7C-89E9-D156560A618A}" name="Date of initiating procurement (Tender Issuence) " dataDxfId="13"/>
    <tableColumn id="11" xr3:uid="{F0AAFA6D-BCB8-4354-9FF7-31448B8C9DC2}" name="Estimated contract start date" dataDxfId="12"/>
    <tableColumn id="12" xr3:uid="{805ADE32-9399-47DA-A7E0-E9FAFAEE19F3}" name="Remarks" dataDxfId="1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60ABDE-A1F3-4F50-8FC0-5E2A91496174}" name="Table4" displayName="Table4" ref="A10:E22" totalsRowShown="0" headerRowDxfId="9" dataDxfId="8" headerRowBorderDxfId="6" tableBorderDxfId="7" totalsRowBorderDxfId="5">
  <autoFilter ref="A10:E22" xr:uid="{CA60ABDE-A1F3-4F50-8FC0-5E2A91496174}"/>
  <tableColumns count="5">
    <tableColumn id="1" xr3:uid="{7B87C12E-760E-4632-9CC5-088D9EDD8389}" name="Output" dataDxfId="4"/>
    <tableColumn id="2" xr3:uid="{3A8C5764-7E31-48AB-AB8A-64698C90FCC7}" name="Start Date (Month#)" dataDxfId="3"/>
    <tableColumn id="3" xr3:uid="{240CEC03-59F8-4C48-90E2-52A303642710}" name="End date (Month#)" dataDxfId="2"/>
    <tableColumn id="4" xr3:uid="{C944D3BA-B034-412F-B0E8-32DB51BB921F}" name="Implementation period (Months)" dataDxfId="1">
      <calculatedColumnFormula>SUM(C11-B11)</calculatedColumnFormula>
    </tableColumn>
    <tableColumn id="5" xr3:uid="{4AD80C7E-9048-4EFD-A184-316B90DDCD01}" name="Interdependency output(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microsoft.com/office/2007/relationships/slicer" Target="../slicers/slicer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microsoft.com/office/2007/relationships/slicer" Target="../slicers/slicer2.xml"/></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BEB20-BD2D-46E4-9C7D-DA47D1CBA30A}">
  <sheetPr>
    <tabColor rgb="FFFF0000"/>
    <pageSetUpPr fitToPage="1"/>
  </sheetPr>
  <dimension ref="B17:O60"/>
  <sheetViews>
    <sheetView showGridLines="0" topLeftCell="A35" zoomScale="130" zoomScaleNormal="130" workbookViewId="0">
      <selection activeCell="I36" sqref="I36"/>
    </sheetView>
  </sheetViews>
  <sheetFormatPr defaultColWidth="8.85546875" defaultRowHeight="14.1"/>
  <cols>
    <col min="1" max="1" width="1.42578125" style="13" customWidth="1"/>
    <col min="2" max="14" width="8.85546875" style="13"/>
    <col min="15" max="15" width="11.42578125" style="13" customWidth="1"/>
    <col min="16" max="16384" width="8.85546875" style="13"/>
  </cols>
  <sheetData>
    <row r="17" spans="2:15" ht="28.5" customHeight="1">
      <c r="B17" s="299" t="s">
        <v>0</v>
      </c>
      <c r="C17" s="299"/>
      <c r="D17" s="299"/>
      <c r="E17" s="299"/>
      <c r="F17" s="299"/>
      <c r="G17" s="299"/>
      <c r="H17" s="299"/>
      <c r="I17" s="299"/>
      <c r="J17" s="299"/>
      <c r="K17" s="299"/>
      <c r="L17" s="299"/>
      <c r="M17" s="299"/>
      <c r="N17" s="299"/>
    </row>
    <row r="18" spans="2:15" ht="45" customHeight="1">
      <c r="B18" s="300" t="s">
        <v>1</v>
      </c>
      <c r="C18" s="300"/>
      <c r="D18" s="300"/>
      <c r="E18" s="300"/>
      <c r="F18" s="300"/>
      <c r="G18" s="300"/>
      <c r="H18" s="300"/>
      <c r="I18" s="300"/>
      <c r="J18" s="300"/>
      <c r="K18" s="300"/>
      <c r="L18" s="300"/>
      <c r="M18" s="300"/>
      <c r="N18" s="300"/>
    </row>
    <row r="20" spans="2:15">
      <c r="B20" s="51" t="s">
        <v>2</v>
      </c>
      <c r="C20" s="23"/>
      <c r="D20" s="23"/>
      <c r="E20" s="23"/>
      <c r="F20" s="23"/>
      <c r="G20" s="23"/>
      <c r="H20" s="23"/>
      <c r="I20" s="23"/>
      <c r="J20" s="24"/>
      <c r="K20" s="24"/>
      <c r="L20" s="24"/>
      <c r="M20" s="24"/>
      <c r="N20" s="24"/>
      <c r="O20" s="24"/>
    </row>
    <row r="21" spans="2:15" ht="41.25" customHeight="1">
      <c r="B21" s="301" t="s">
        <v>3</v>
      </c>
      <c r="C21" s="301"/>
      <c r="D21" s="301"/>
      <c r="E21" s="301"/>
      <c r="F21" s="301"/>
      <c r="G21" s="301"/>
      <c r="H21" s="301"/>
      <c r="I21" s="301"/>
      <c r="J21" s="301"/>
      <c r="K21" s="44"/>
      <c r="L21" s="44"/>
      <c r="M21" s="44"/>
      <c r="N21" s="44"/>
      <c r="O21" s="39"/>
    </row>
    <row r="22" spans="2:15" ht="16.5" customHeight="1">
      <c r="B22" s="42" t="s">
        <v>4</v>
      </c>
      <c r="C22" s="43"/>
      <c r="D22" s="43"/>
      <c r="E22" s="43"/>
      <c r="F22" s="43"/>
      <c r="G22" s="43"/>
      <c r="H22" s="43"/>
      <c r="I22" s="43"/>
      <c r="J22" s="43"/>
      <c r="K22" s="43"/>
      <c r="L22" s="43"/>
      <c r="M22" s="43"/>
      <c r="N22" s="43"/>
      <c r="O22" s="21"/>
    </row>
    <row r="23" spans="2:15" ht="27" customHeight="1">
      <c r="B23" s="301" t="s">
        <v>5</v>
      </c>
      <c r="C23" s="301"/>
      <c r="D23" s="301"/>
      <c r="E23" s="301"/>
      <c r="F23" s="301"/>
      <c r="G23" s="301"/>
      <c r="H23" s="301"/>
      <c r="I23" s="301"/>
      <c r="J23" s="301"/>
      <c r="K23" s="43"/>
      <c r="L23" s="43"/>
      <c r="M23" s="43"/>
      <c r="N23" s="43"/>
      <c r="O23" s="21"/>
    </row>
    <row r="24" spans="2:15" ht="19.5" customHeight="1">
      <c r="B24" s="42" t="s">
        <v>6</v>
      </c>
      <c r="C24" s="43"/>
      <c r="D24" s="43"/>
      <c r="E24" s="43"/>
      <c r="F24" s="43"/>
      <c r="G24" s="43"/>
      <c r="H24" s="43"/>
      <c r="I24" s="43"/>
      <c r="J24" s="43"/>
      <c r="K24" s="43"/>
      <c r="L24" s="12"/>
      <c r="M24" s="43"/>
      <c r="N24" s="43"/>
      <c r="O24" s="21"/>
    </row>
    <row r="25" spans="2:15" ht="26.45" customHeight="1">
      <c r="B25" s="301" t="s">
        <v>7</v>
      </c>
      <c r="C25" s="301"/>
      <c r="D25" s="301"/>
      <c r="E25" s="301"/>
      <c r="F25" s="301"/>
      <c r="G25" s="301"/>
      <c r="H25" s="301"/>
      <c r="I25" s="43"/>
      <c r="J25" s="43"/>
      <c r="K25" s="43"/>
      <c r="L25" s="12"/>
      <c r="M25" s="43"/>
      <c r="N25" s="43"/>
      <c r="O25" s="21"/>
    </row>
    <row r="26" spans="2:15" ht="15.6">
      <c r="B26" s="41"/>
      <c r="C26" s="41"/>
      <c r="D26" s="41"/>
      <c r="E26" s="41"/>
      <c r="F26" s="41"/>
      <c r="G26" s="41"/>
      <c r="H26" s="41"/>
      <c r="I26" s="21"/>
      <c r="J26" s="21"/>
      <c r="K26" s="21"/>
      <c r="L26" s="12"/>
      <c r="M26" s="21"/>
      <c r="N26" s="21"/>
      <c r="O26" s="21"/>
    </row>
    <row r="27" spans="2:15" ht="15.6">
      <c r="B27" s="21"/>
      <c r="C27" s="21"/>
      <c r="D27" s="21"/>
      <c r="E27" s="21"/>
      <c r="F27" s="21"/>
      <c r="G27" s="21"/>
      <c r="H27" s="21"/>
      <c r="I27" s="21"/>
      <c r="J27" s="21"/>
      <c r="K27" s="21"/>
      <c r="L27" s="12"/>
      <c r="M27" s="21"/>
      <c r="N27" s="21"/>
      <c r="O27" s="21"/>
    </row>
    <row r="28" spans="2:15">
      <c r="B28" s="56" t="s">
        <v>8</v>
      </c>
      <c r="C28" s="27"/>
      <c r="D28" s="27"/>
      <c r="E28" s="27"/>
      <c r="F28" s="27"/>
      <c r="G28" s="27"/>
      <c r="H28" s="27"/>
      <c r="I28" s="27"/>
      <c r="J28" s="27"/>
      <c r="K28" s="27"/>
      <c r="L28" s="28"/>
      <c r="M28" s="27"/>
      <c r="N28" s="27"/>
      <c r="O28" s="27"/>
    </row>
    <row r="29" spans="2:15" ht="75.75" customHeight="1">
      <c r="B29" s="297" t="s">
        <v>9</v>
      </c>
      <c r="C29" s="297"/>
      <c r="D29" s="297"/>
      <c r="E29" s="297"/>
      <c r="F29" s="297"/>
      <c r="G29" s="297"/>
      <c r="H29" s="41"/>
      <c r="I29" s="41"/>
      <c r="J29" s="41"/>
      <c r="K29" s="41"/>
      <c r="L29" s="41"/>
      <c r="M29" s="41"/>
      <c r="N29" s="41"/>
      <c r="O29" s="27"/>
    </row>
    <row r="30" spans="2:15">
      <c r="B30" s="25"/>
      <c r="C30" s="27"/>
      <c r="D30" s="27"/>
      <c r="E30" s="27"/>
      <c r="F30" s="27"/>
      <c r="G30" s="27"/>
      <c r="H30" s="27"/>
      <c r="I30" s="27"/>
      <c r="J30" s="27"/>
      <c r="K30" s="27"/>
      <c r="L30" s="28"/>
      <c r="M30" s="27"/>
      <c r="N30" s="27"/>
      <c r="O30" s="27"/>
    </row>
    <row r="31" spans="2:15">
      <c r="B31" s="30" t="s">
        <v>10</v>
      </c>
      <c r="C31" s="31"/>
      <c r="D31" s="31"/>
      <c r="E31" s="31"/>
      <c r="F31" s="31"/>
      <c r="G31" s="31"/>
      <c r="H31" s="31"/>
      <c r="I31" s="31"/>
      <c r="J31" s="31"/>
      <c r="K31" s="31"/>
      <c r="L31" s="32"/>
      <c r="M31" s="31"/>
      <c r="N31" s="27"/>
      <c r="O31" s="27"/>
    </row>
    <row r="32" spans="2:15">
      <c r="B32" s="31" t="s">
        <v>11</v>
      </c>
      <c r="C32" s="31"/>
      <c r="D32" s="31"/>
      <c r="E32" s="31"/>
      <c r="F32" s="31"/>
      <c r="G32" s="31"/>
      <c r="H32" s="31"/>
      <c r="I32" s="31"/>
      <c r="J32" s="31"/>
      <c r="K32" s="31"/>
      <c r="L32" s="32"/>
      <c r="M32" s="31"/>
      <c r="N32" s="27"/>
      <c r="O32" s="27"/>
    </row>
    <row r="33" spans="2:15">
      <c r="B33" s="31" t="s">
        <v>12</v>
      </c>
      <c r="C33" s="31"/>
      <c r="D33" s="31"/>
      <c r="E33" s="31"/>
      <c r="F33" s="31"/>
      <c r="G33" s="31"/>
      <c r="H33" s="31"/>
      <c r="I33" s="31"/>
      <c r="J33" s="31"/>
      <c r="K33" s="31"/>
      <c r="L33" s="32"/>
      <c r="M33" s="31"/>
      <c r="N33" s="27"/>
      <c r="O33" s="27"/>
    </row>
    <row r="34" spans="2:15">
      <c r="B34" s="31" t="s">
        <v>13</v>
      </c>
      <c r="C34" s="31"/>
      <c r="D34" s="31"/>
      <c r="E34" s="31"/>
      <c r="F34" s="31"/>
      <c r="G34" s="31"/>
      <c r="H34" s="31"/>
      <c r="I34" s="31"/>
      <c r="J34" s="31"/>
      <c r="K34" s="31"/>
      <c r="L34" s="32"/>
      <c r="M34" s="31"/>
      <c r="N34" s="27"/>
      <c r="O34" s="27"/>
    </row>
    <row r="35" spans="2:15">
      <c r="B35" s="31" t="s">
        <v>14</v>
      </c>
      <c r="C35" s="31"/>
      <c r="D35" s="31"/>
      <c r="E35" s="31"/>
      <c r="F35" s="31"/>
      <c r="G35" s="31"/>
      <c r="H35" s="31"/>
      <c r="I35" s="31"/>
      <c r="J35" s="31"/>
      <c r="K35" s="31"/>
      <c r="L35" s="32"/>
      <c r="M35" s="31"/>
      <c r="N35" s="27"/>
      <c r="O35" s="27"/>
    </row>
    <row r="36" spans="2:15">
      <c r="B36" s="31" t="s">
        <v>15</v>
      </c>
      <c r="C36" s="31"/>
      <c r="D36" s="31"/>
      <c r="E36" s="31"/>
      <c r="F36" s="31"/>
      <c r="G36" s="31"/>
      <c r="H36" s="31"/>
      <c r="I36" s="31"/>
      <c r="J36" s="31"/>
      <c r="K36" s="31"/>
      <c r="L36" s="32"/>
      <c r="M36" s="31"/>
      <c r="N36" s="27"/>
      <c r="O36" s="27"/>
    </row>
    <row r="37" spans="2:15">
      <c r="B37" s="31" t="s">
        <v>16</v>
      </c>
      <c r="C37" s="31"/>
      <c r="D37" s="31"/>
      <c r="E37" s="31"/>
      <c r="F37" s="31"/>
      <c r="G37" s="31"/>
      <c r="H37" s="31"/>
      <c r="I37" s="31"/>
      <c r="J37" s="31"/>
      <c r="K37" s="31"/>
      <c r="L37" s="32"/>
      <c r="M37" s="31"/>
      <c r="N37" s="27"/>
      <c r="O37" s="27"/>
    </row>
    <row r="38" spans="2:15">
      <c r="B38" s="31"/>
      <c r="C38" s="31" t="s">
        <v>17</v>
      </c>
      <c r="D38" s="31"/>
      <c r="E38" s="31"/>
      <c r="F38" s="31"/>
      <c r="G38" s="31"/>
      <c r="H38" s="31"/>
      <c r="I38" s="31"/>
      <c r="J38" s="31"/>
      <c r="K38" s="31"/>
      <c r="L38" s="32"/>
      <c r="M38" s="31"/>
      <c r="N38" s="27"/>
      <c r="O38" s="27"/>
    </row>
    <row r="39" spans="2:15">
      <c r="B39" s="31"/>
      <c r="C39" s="31" t="s">
        <v>18</v>
      </c>
      <c r="D39" s="31"/>
      <c r="E39" s="31"/>
      <c r="F39" s="31"/>
      <c r="G39" s="31"/>
      <c r="H39" s="31"/>
      <c r="I39" s="31"/>
      <c r="J39" s="31"/>
      <c r="K39" s="31"/>
      <c r="L39" s="32"/>
      <c r="M39" s="31"/>
      <c r="N39" s="27"/>
      <c r="O39" s="27"/>
    </row>
    <row r="40" spans="2:15">
      <c r="B40" s="31"/>
      <c r="C40" s="31" t="s">
        <v>19</v>
      </c>
      <c r="D40" s="31"/>
      <c r="E40" s="31"/>
      <c r="F40" s="31"/>
      <c r="G40" s="31"/>
      <c r="H40" s="31"/>
      <c r="I40" s="31"/>
      <c r="J40" s="31"/>
      <c r="K40" s="31"/>
      <c r="L40" s="32"/>
      <c r="M40" s="31"/>
      <c r="N40" s="27"/>
      <c r="O40" s="27"/>
    </row>
    <row r="41" spans="2:15">
      <c r="B41" s="27"/>
      <c r="C41" s="27"/>
      <c r="D41" s="27"/>
      <c r="E41" s="27"/>
      <c r="F41" s="27"/>
      <c r="G41" s="27"/>
      <c r="H41" s="27"/>
      <c r="I41" s="27"/>
      <c r="J41" s="27"/>
      <c r="K41" s="27"/>
      <c r="L41" s="28"/>
      <c r="M41" s="27"/>
      <c r="N41" s="27"/>
      <c r="O41" s="27"/>
    </row>
    <row r="42" spans="2:15">
      <c r="B42" s="56" t="s">
        <v>20</v>
      </c>
      <c r="C42" s="27"/>
      <c r="D42" s="27"/>
      <c r="E42" s="27"/>
      <c r="F42" s="27"/>
      <c r="G42" s="27"/>
      <c r="H42" s="27"/>
      <c r="I42" s="27"/>
      <c r="J42" s="27"/>
      <c r="K42" s="27"/>
      <c r="L42" s="28"/>
      <c r="M42" s="27"/>
      <c r="N42" s="27"/>
      <c r="O42" s="27"/>
    </row>
    <row r="43" spans="2:15">
      <c r="B43" s="27" t="s">
        <v>21</v>
      </c>
      <c r="C43" s="27"/>
      <c r="D43" s="27"/>
      <c r="E43" s="27"/>
      <c r="F43" s="27"/>
      <c r="G43" s="27"/>
      <c r="H43" s="27"/>
      <c r="I43" s="27"/>
      <c r="J43" s="27"/>
      <c r="K43" s="27"/>
      <c r="L43" s="27"/>
      <c r="M43" s="27"/>
      <c r="N43" s="27"/>
      <c r="O43" s="27"/>
    </row>
    <row r="44" spans="2:15" ht="27" customHeight="1">
      <c r="B44" s="297" t="s">
        <v>22</v>
      </c>
      <c r="C44" s="297"/>
      <c r="D44" s="297"/>
      <c r="E44" s="297"/>
      <c r="F44" s="297"/>
      <c r="G44" s="297"/>
      <c r="H44" s="297"/>
      <c r="I44" s="297"/>
      <c r="J44" s="26"/>
      <c r="K44" s="26"/>
      <c r="L44" s="26"/>
      <c r="M44" s="26"/>
      <c r="N44" s="26"/>
      <c r="O44" s="26"/>
    </row>
    <row r="45" spans="2:15" ht="27.75" customHeight="1">
      <c r="B45" s="297" t="s">
        <v>23</v>
      </c>
      <c r="C45" s="297"/>
      <c r="D45" s="297"/>
      <c r="E45" s="297"/>
      <c r="F45" s="297"/>
      <c r="G45" s="297"/>
      <c r="H45" s="297"/>
      <c r="I45" s="297"/>
      <c r="J45" s="36"/>
      <c r="K45" s="36"/>
      <c r="L45" s="36"/>
      <c r="M45" s="36"/>
      <c r="N45" s="36"/>
      <c r="O45" s="36"/>
    </row>
    <row r="46" spans="2:15" ht="24.75" customHeight="1">
      <c r="B46" s="297" t="s">
        <v>24</v>
      </c>
      <c r="C46" s="297"/>
      <c r="D46" s="297"/>
      <c r="E46" s="297"/>
      <c r="F46" s="297"/>
      <c r="G46" s="297"/>
      <c r="H46" s="297"/>
      <c r="I46" s="297"/>
      <c r="J46" s="36"/>
      <c r="K46" s="36"/>
      <c r="L46" s="36"/>
      <c r="M46" s="36"/>
      <c r="N46" s="36"/>
      <c r="O46" s="36"/>
    </row>
    <row r="47" spans="2:15" ht="26.45" customHeight="1">
      <c r="B47" s="297" t="s">
        <v>25</v>
      </c>
      <c r="C47" s="297"/>
      <c r="D47" s="297"/>
      <c r="E47" s="297"/>
      <c r="F47" s="297"/>
      <c r="G47" s="297"/>
      <c r="H47" s="297"/>
      <c r="I47" s="297"/>
      <c r="J47" s="36"/>
      <c r="K47" s="36"/>
      <c r="L47" s="36"/>
      <c r="M47" s="36"/>
      <c r="N47" s="36"/>
      <c r="O47" s="36"/>
    </row>
    <row r="48" spans="2:15" ht="26.45" customHeight="1">
      <c r="B48" s="40"/>
      <c r="C48" s="40"/>
      <c r="D48" s="40"/>
      <c r="E48" s="40"/>
      <c r="F48" s="40"/>
      <c r="G48" s="40"/>
      <c r="H48" s="40"/>
      <c r="I48" s="40"/>
      <c r="J48" s="36"/>
      <c r="K48" s="36"/>
      <c r="L48" s="36"/>
      <c r="M48" s="36"/>
      <c r="N48" s="36"/>
      <c r="O48" s="36"/>
    </row>
    <row r="49" spans="2:15">
      <c r="B49" s="36"/>
      <c r="C49" s="36"/>
      <c r="D49" s="36"/>
      <c r="E49" s="36"/>
      <c r="F49" s="36"/>
      <c r="G49" s="36"/>
      <c r="H49" s="36"/>
      <c r="I49" s="36"/>
      <c r="J49" s="36"/>
      <c r="K49" s="36"/>
      <c r="L49" s="36"/>
      <c r="M49" s="36"/>
      <c r="N49" s="36"/>
      <c r="O49" s="36"/>
    </row>
    <row r="50" spans="2:15">
      <c r="B50" s="298" t="s">
        <v>26</v>
      </c>
      <c r="C50" s="298"/>
      <c r="D50" s="298"/>
      <c r="E50" s="298"/>
      <c r="F50" s="298"/>
      <c r="G50" s="298"/>
      <c r="H50" s="298"/>
      <c r="I50" s="298"/>
      <c r="J50" s="298"/>
      <c r="K50" s="298"/>
      <c r="L50" s="298"/>
      <c r="M50" s="298"/>
      <c r="N50" s="298"/>
      <c r="O50" s="298"/>
    </row>
    <row r="51" spans="2:15">
      <c r="B51" s="298"/>
      <c r="C51" s="298"/>
      <c r="D51" s="298"/>
      <c r="E51" s="298"/>
      <c r="F51" s="298"/>
      <c r="G51" s="298"/>
      <c r="H51" s="298"/>
      <c r="I51" s="298"/>
      <c r="J51" s="298"/>
      <c r="K51" s="298"/>
      <c r="L51" s="298"/>
      <c r="M51" s="298"/>
      <c r="N51" s="298"/>
      <c r="O51" s="298"/>
    </row>
    <row r="52" spans="2:15">
      <c r="B52" s="29"/>
      <c r="C52" s="29"/>
      <c r="D52" s="29"/>
      <c r="E52" s="29"/>
      <c r="F52" s="29"/>
      <c r="G52" s="29"/>
      <c r="H52" s="19"/>
      <c r="I52" s="19"/>
      <c r="J52" s="19"/>
      <c r="K52" s="19"/>
      <c r="L52" s="19"/>
      <c r="M52" s="19"/>
      <c r="N52" s="19"/>
      <c r="O52" s="19"/>
    </row>
    <row r="53" spans="2:15">
      <c r="B53" s="19"/>
      <c r="C53" s="19"/>
      <c r="D53" s="19"/>
      <c r="E53" s="19"/>
      <c r="F53" s="19"/>
      <c r="G53" s="19"/>
      <c r="H53" s="19"/>
      <c r="I53" s="19"/>
      <c r="J53" s="19"/>
      <c r="K53" s="19"/>
      <c r="L53" s="19"/>
      <c r="M53" s="19"/>
      <c r="N53" s="19"/>
      <c r="O53" s="19"/>
    </row>
    <row r="57" spans="2:15">
      <c r="C57" s="22"/>
      <c r="D57" s="22"/>
      <c r="E57" s="22"/>
      <c r="F57" s="22"/>
      <c r="G57" s="22"/>
      <c r="H57" s="22"/>
      <c r="I57" s="22"/>
      <c r="J57" s="22"/>
      <c r="K57" s="22"/>
      <c r="L57" s="22"/>
      <c r="M57" s="22"/>
      <c r="N57" s="22"/>
      <c r="O57" s="22"/>
    </row>
    <row r="58" spans="2:15">
      <c r="B58" s="22"/>
      <c r="C58" s="22"/>
      <c r="D58" s="22"/>
      <c r="E58" s="22"/>
      <c r="F58" s="22"/>
      <c r="G58" s="22"/>
      <c r="H58" s="22"/>
      <c r="I58" s="22"/>
      <c r="J58" s="22"/>
      <c r="K58" s="22"/>
      <c r="L58" s="22"/>
      <c r="M58" s="22"/>
      <c r="N58" s="22"/>
      <c r="O58" s="22"/>
    </row>
    <row r="59" spans="2:15">
      <c r="B59" s="22"/>
      <c r="C59" s="22"/>
      <c r="D59" s="22"/>
      <c r="E59" s="22"/>
      <c r="F59" s="22"/>
      <c r="G59" s="22"/>
      <c r="H59" s="22"/>
      <c r="I59" s="22"/>
      <c r="J59" s="22"/>
      <c r="K59" s="22"/>
      <c r="L59" s="22"/>
      <c r="M59" s="22"/>
      <c r="N59" s="22"/>
      <c r="O59" s="22"/>
    </row>
    <row r="60" spans="2:15">
      <c r="B60" s="22"/>
      <c r="C60" s="22"/>
      <c r="D60" s="22"/>
      <c r="E60" s="22"/>
      <c r="F60" s="22"/>
      <c r="G60" s="22"/>
      <c r="H60" s="22"/>
      <c r="I60" s="22"/>
      <c r="J60" s="22"/>
      <c r="K60" s="22"/>
      <c r="L60" s="22"/>
      <c r="M60" s="22"/>
      <c r="N60" s="22"/>
      <c r="O60" s="22"/>
    </row>
  </sheetData>
  <mergeCells count="11">
    <mergeCell ref="B29:G29"/>
    <mergeCell ref="B50:O51"/>
    <mergeCell ref="B17:N17"/>
    <mergeCell ref="B18:N18"/>
    <mergeCell ref="B25:H25"/>
    <mergeCell ref="B44:I44"/>
    <mergeCell ref="B45:I45"/>
    <mergeCell ref="B46:I46"/>
    <mergeCell ref="B47:I47"/>
    <mergeCell ref="B21:J21"/>
    <mergeCell ref="B23:J23"/>
  </mergeCells>
  <pageMargins left="0.25" right="0.25" top="0.5" bottom="0.5" header="0.3" footer="0.3"/>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32B7-6A89-4DB1-BB37-359914CB4899}">
  <dimension ref="A1:B26"/>
  <sheetViews>
    <sheetView workbookViewId="0">
      <selection activeCell="A8" sqref="A8"/>
    </sheetView>
  </sheetViews>
  <sheetFormatPr defaultColWidth="8.42578125" defaultRowHeight="14.1"/>
  <cols>
    <col min="1" max="1" width="37.42578125" style="7" customWidth="1"/>
    <col min="2" max="2" width="15.42578125" style="7" customWidth="1"/>
    <col min="3" max="16384" width="8.42578125" style="7"/>
  </cols>
  <sheetData>
    <row r="1" spans="1:2">
      <c r="A1" s="52" t="s">
        <v>27</v>
      </c>
      <c r="B1" s="13"/>
    </row>
    <row r="2" spans="1:2">
      <c r="A2" s="53" t="s">
        <v>28</v>
      </c>
      <c r="B2" s="13"/>
    </row>
    <row r="3" spans="1:2">
      <c r="A3" s="54" t="s">
        <v>29</v>
      </c>
      <c r="B3" s="13"/>
    </row>
    <row r="4" spans="1:2">
      <c r="A4" s="53" t="s">
        <v>30</v>
      </c>
      <c r="B4" s="13"/>
    </row>
    <row r="5" spans="1:2">
      <c r="A5" s="54" t="s">
        <v>31</v>
      </c>
      <c r="B5" s="13"/>
    </row>
    <row r="6" spans="1:2">
      <c r="A6" s="53" t="s">
        <v>32</v>
      </c>
      <c r="B6" s="13"/>
    </row>
    <row r="7" spans="1:2">
      <c r="A7" s="54" t="s">
        <v>33</v>
      </c>
      <c r="B7" s="13"/>
    </row>
    <row r="8" spans="1:2">
      <c r="A8" s="53" t="s">
        <v>34</v>
      </c>
      <c r="B8" s="13"/>
    </row>
    <row r="9" spans="1:2">
      <c r="A9" s="54" t="s">
        <v>35</v>
      </c>
      <c r="B9" s="13"/>
    </row>
    <row r="10" spans="1:2">
      <c r="A10" s="53" t="s">
        <v>36</v>
      </c>
      <c r="B10" s="13"/>
    </row>
    <row r="11" spans="1:2">
      <c r="A11" s="54" t="s">
        <v>37</v>
      </c>
      <c r="B11" s="13"/>
    </row>
    <row r="12" spans="1:2" ht="14.25" customHeight="1">
      <c r="A12" s="55" t="s">
        <v>38</v>
      </c>
      <c r="B12" s="302" t="s">
        <v>39</v>
      </c>
    </row>
    <row r="13" spans="1:2">
      <c r="A13" s="55" t="s">
        <v>40</v>
      </c>
      <c r="B13" s="302"/>
    </row>
    <row r="14" spans="1:2">
      <c r="A14" s="55" t="s">
        <v>41</v>
      </c>
      <c r="B14" s="302"/>
    </row>
    <row r="15" spans="1:2">
      <c r="A15" s="55" t="s">
        <v>33</v>
      </c>
      <c r="B15" s="302"/>
    </row>
    <row r="16" spans="1:2">
      <c r="A16" s="55"/>
      <c r="B16" s="302"/>
    </row>
    <row r="17" spans="1:2">
      <c r="A17" s="55"/>
      <c r="B17" s="302"/>
    </row>
    <row r="19" spans="1:2" hidden="1">
      <c r="A19" s="9" t="s">
        <v>42</v>
      </c>
    </row>
    <row r="20" spans="1:2" hidden="1">
      <c r="A20" s="10">
        <v>0</v>
      </c>
    </row>
    <row r="21" spans="1:2" hidden="1">
      <c r="A21" s="8">
        <v>0.01</v>
      </c>
    </row>
    <row r="22" spans="1:2" hidden="1">
      <c r="A22" s="11">
        <v>0.02</v>
      </c>
    </row>
    <row r="23" spans="1:2" hidden="1">
      <c r="A23" s="8">
        <v>0.03</v>
      </c>
    </row>
    <row r="24" spans="1:2" hidden="1">
      <c r="A24" s="11"/>
    </row>
    <row r="25" spans="1:2" hidden="1">
      <c r="A25" s="8"/>
    </row>
    <row r="26" spans="1:2" hidden="1"/>
  </sheetData>
  <mergeCells count="1">
    <mergeCell ref="B12:B17"/>
  </mergeCell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fitToPage="1"/>
  </sheetPr>
  <dimension ref="A1:T83"/>
  <sheetViews>
    <sheetView showGridLines="0" tabSelected="1" topLeftCell="C1" zoomScale="110" zoomScaleNormal="110" zoomScalePageLayoutView="90" workbookViewId="0">
      <selection activeCell="M61" sqref="M61"/>
    </sheetView>
  </sheetViews>
  <sheetFormatPr defaultColWidth="8.42578125" defaultRowHeight="14.45"/>
  <cols>
    <col min="1" max="1" width="15.85546875" style="117" customWidth="1"/>
    <col min="2" max="2" width="19.42578125" style="117" customWidth="1"/>
    <col min="3" max="3" width="25.5703125" style="117" customWidth="1"/>
    <col min="4" max="4" width="27.140625" style="117" customWidth="1"/>
    <col min="5" max="5" width="9.42578125" style="117" customWidth="1"/>
    <col min="6" max="6" width="7.42578125" style="117" bestFit="1" customWidth="1"/>
    <col min="7" max="7" width="10.85546875" style="117" bestFit="1" customWidth="1"/>
    <col min="8" max="8" width="10.5703125" style="117" customWidth="1"/>
    <col min="9" max="9" width="12.140625" style="117" customWidth="1"/>
    <col min="10" max="10" width="14.140625" style="117" customWidth="1"/>
    <col min="11" max="11" width="13.140625" style="117" customWidth="1"/>
    <col min="12" max="15" width="11.42578125" style="117" customWidth="1"/>
    <col min="16" max="16" width="7.85546875" style="117" customWidth="1"/>
    <col min="17" max="17" width="4.42578125" style="117" customWidth="1"/>
    <col min="18" max="18" width="11.42578125" style="117" customWidth="1"/>
    <col min="19" max="19" width="12.42578125" style="117" customWidth="1"/>
    <col min="20" max="20" width="10.140625" style="117" customWidth="1"/>
    <col min="21" max="16384" width="8.42578125" style="117"/>
  </cols>
  <sheetData>
    <row r="1" spans="1:20" s="3" customFormat="1" ht="18">
      <c r="A1" s="113" t="s">
        <v>43</v>
      </c>
      <c r="B1" s="114"/>
    </row>
    <row r="2" spans="1:20" s="3" customFormat="1" ht="18">
      <c r="A2" s="113"/>
      <c r="B2" s="114"/>
    </row>
    <row r="3" spans="1:20">
      <c r="A3" s="115" t="s">
        <v>44</v>
      </c>
      <c r="B3" s="116"/>
      <c r="J3" s="118"/>
    </row>
    <row r="4" spans="1:20">
      <c r="A4" s="119"/>
      <c r="B4" s="119"/>
    </row>
    <row r="5" spans="1:20" ht="15" customHeight="1">
      <c r="A5" s="315" t="s">
        <v>45</v>
      </c>
      <c r="B5" s="315"/>
      <c r="C5" s="315"/>
      <c r="D5" s="320" t="s">
        <v>46</v>
      </c>
      <c r="E5" s="320"/>
      <c r="F5" s="320"/>
      <c r="G5" s="320"/>
      <c r="H5" s="320"/>
      <c r="I5" s="320"/>
      <c r="J5" s="320" t="s">
        <v>47</v>
      </c>
      <c r="K5" s="322" t="s">
        <v>48</v>
      </c>
      <c r="L5" s="322"/>
      <c r="M5" s="322"/>
      <c r="N5" s="322"/>
      <c r="O5" s="319" t="s">
        <v>49</v>
      </c>
      <c r="P5" s="321" t="s">
        <v>50</v>
      </c>
    </row>
    <row r="6" spans="1:20" ht="15" customHeight="1">
      <c r="A6" s="315"/>
      <c r="B6" s="315"/>
      <c r="C6" s="315"/>
      <c r="D6" s="319" t="s">
        <v>51</v>
      </c>
      <c r="E6" s="319" t="s">
        <v>52</v>
      </c>
      <c r="F6" s="319" t="s">
        <v>53</v>
      </c>
      <c r="G6" s="319" t="s">
        <v>54</v>
      </c>
      <c r="H6" s="319" t="s">
        <v>55</v>
      </c>
      <c r="I6" s="319" t="s">
        <v>56</v>
      </c>
      <c r="J6" s="320"/>
      <c r="K6" s="319" t="s">
        <v>57</v>
      </c>
      <c r="L6" s="319" t="s">
        <v>58</v>
      </c>
      <c r="M6" s="319" t="s">
        <v>59</v>
      </c>
      <c r="N6" s="319" t="s">
        <v>60</v>
      </c>
      <c r="O6" s="319"/>
      <c r="P6" s="321"/>
    </row>
    <row r="7" spans="1:20" ht="13.7" customHeight="1">
      <c r="A7" s="315"/>
      <c r="B7" s="315"/>
      <c r="C7" s="315"/>
      <c r="D7" s="319"/>
      <c r="E7" s="319"/>
      <c r="F7" s="319"/>
      <c r="G7" s="319"/>
      <c r="H7" s="319"/>
      <c r="I7" s="319"/>
      <c r="J7" s="320"/>
      <c r="K7" s="319"/>
      <c r="L7" s="319"/>
      <c r="M7" s="319"/>
      <c r="N7" s="319"/>
      <c r="O7" s="319"/>
      <c r="P7" s="321"/>
    </row>
    <row r="8" spans="1:20" ht="22.5" customHeight="1">
      <c r="A8" s="311" t="s">
        <v>61</v>
      </c>
      <c r="B8" s="310" t="s">
        <v>62</v>
      </c>
      <c r="C8" s="316" t="s">
        <v>63</v>
      </c>
      <c r="D8" s="120" t="s">
        <v>32</v>
      </c>
      <c r="E8" s="121" t="s">
        <v>64</v>
      </c>
      <c r="F8" s="122">
        <v>1</v>
      </c>
      <c r="G8" s="123">
        <v>160000</v>
      </c>
      <c r="H8" s="124">
        <f t="shared" ref="H8:H51" si="0">G8*F8</f>
        <v>160000</v>
      </c>
      <c r="I8" s="306">
        <f>SUM(H8:H12)</f>
        <v>210144</v>
      </c>
      <c r="J8" s="306">
        <f>I8+I13+I16+I23</f>
        <v>1153144</v>
      </c>
      <c r="K8" s="125">
        <f>H8</f>
        <v>160000</v>
      </c>
      <c r="L8" s="125">
        <v>0</v>
      </c>
      <c r="M8" s="125">
        <v>0</v>
      </c>
      <c r="N8" s="126">
        <v>0</v>
      </c>
      <c r="O8" s="211" t="s">
        <v>65</v>
      </c>
      <c r="P8" s="127" t="s">
        <v>66</v>
      </c>
      <c r="R8" s="256"/>
      <c r="S8" s="213"/>
      <c r="T8" s="213"/>
    </row>
    <row r="9" spans="1:20">
      <c r="A9" s="311"/>
      <c r="B9" s="311"/>
      <c r="C9" s="317"/>
      <c r="D9" s="14" t="s">
        <v>37</v>
      </c>
      <c r="E9" s="17" t="s">
        <v>67</v>
      </c>
      <c r="F9" s="18">
        <v>5</v>
      </c>
      <c r="G9" s="257">
        <v>5000</v>
      </c>
      <c r="H9" s="130">
        <f t="shared" si="0"/>
        <v>25000</v>
      </c>
      <c r="I9" s="306"/>
      <c r="J9" s="306"/>
      <c r="K9" s="130">
        <v>25000</v>
      </c>
      <c r="L9" s="130">
        <v>0</v>
      </c>
      <c r="M9" s="130">
        <v>0</v>
      </c>
      <c r="N9" s="128">
        <v>0</v>
      </c>
      <c r="O9" s="129" t="s">
        <v>65</v>
      </c>
      <c r="P9" s="127" t="s">
        <v>68</v>
      </c>
      <c r="R9" s="256"/>
      <c r="S9" s="213"/>
      <c r="T9" s="213"/>
    </row>
    <row r="10" spans="1:20">
      <c r="A10" s="311"/>
      <c r="B10" s="311"/>
      <c r="C10" s="317"/>
      <c r="D10" s="14" t="s">
        <v>41</v>
      </c>
      <c r="E10" s="17" t="s">
        <v>69</v>
      </c>
      <c r="F10" s="18">
        <v>4</v>
      </c>
      <c r="G10" s="257">
        <v>1486</v>
      </c>
      <c r="H10" s="130">
        <f>G10*F10</f>
        <v>5944</v>
      </c>
      <c r="I10" s="306"/>
      <c r="J10" s="306"/>
      <c r="K10" s="257">
        <v>1486</v>
      </c>
      <c r="L10" s="257">
        <v>1486</v>
      </c>
      <c r="M10" s="257">
        <v>1486</v>
      </c>
      <c r="N10" s="257">
        <v>1486</v>
      </c>
      <c r="O10" s="129" t="s">
        <v>65</v>
      </c>
      <c r="P10" s="127" t="s">
        <v>70</v>
      </c>
      <c r="R10" s="256"/>
      <c r="S10" s="213"/>
      <c r="T10" s="213"/>
    </row>
    <row r="11" spans="1:20" ht="15">
      <c r="A11" s="311"/>
      <c r="B11" s="311"/>
      <c r="C11" s="317"/>
      <c r="D11" s="14" t="s">
        <v>40</v>
      </c>
      <c r="E11" s="258" t="s">
        <v>71</v>
      </c>
      <c r="F11" s="18">
        <v>9</v>
      </c>
      <c r="G11" s="257">
        <v>1800</v>
      </c>
      <c r="H11" s="130">
        <f t="shared" ref="H11" si="1">G11*F11</f>
        <v>16200</v>
      </c>
      <c r="I11" s="306"/>
      <c r="J11" s="306"/>
      <c r="K11" s="257">
        <f>$H$11/4</f>
        <v>4050</v>
      </c>
      <c r="L11" s="257">
        <f t="shared" ref="L11:N11" si="2">$H$11/4</f>
        <v>4050</v>
      </c>
      <c r="M11" s="257">
        <f t="shared" si="2"/>
        <v>4050</v>
      </c>
      <c r="N11" s="257">
        <f t="shared" si="2"/>
        <v>4050</v>
      </c>
      <c r="O11" s="129" t="s">
        <v>65</v>
      </c>
      <c r="P11" s="127" t="s">
        <v>72</v>
      </c>
      <c r="R11" s="256"/>
      <c r="S11" s="213"/>
      <c r="T11" s="213"/>
    </row>
    <row r="12" spans="1:20" ht="15">
      <c r="A12" s="311"/>
      <c r="B12" s="311"/>
      <c r="C12" s="317"/>
      <c r="D12" s="14" t="s">
        <v>35</v>
      </c>
      <c r="E12" s="17" t="s">
        <v>73</v>
      </c>
      <c r="F12" s="18">
        <v>1</v>
      </c>
      <c r="G12" s="257">
        <v>3000</v>
      </c>
      <c r="H12" s="130">
        <f t="shared" si="0"/>
        <v>3000</v>
      </c>
      <c r="I12" s="306"/>
      <c r="J12" s="306"/>
      <c r="K12" s="130">
        <v>3000</v>
      </c>
      <c r="L12" s="130">
        <v>0</v>
      </c>
      <c r="M12" s="130">
        <v>0</v>
      </c>
      <c r="N12" s="128">
        <v>0</v>
      </c>
      <c r="O12" s="129" t="s">
        <v>65</v>
      </c>
      <c r="P12" s="127" t="s">
        <v>74</v>
      </c>
      <c r="R12" s="256"/>
      <c r="S12" s="213"/>
      <c r="T12" s="213"/>
    </row>
    <row r="13" spans="1:20" ht="33.75" customHeight="1">
      <c r="A13" s="311"/>
      <c r="B13" s="311"/>
      <c r="C13" s="313" t="s">
        <v>75</v>
      </c>
      <c r="D13" s="14" t="s">
        <v>32</v>
      </c>
      <c r="E13" s="17" t="s">
        <v>64</v>
      </c>
      <c r="F13" s="18">
        <v>1</v>
      </c>
      <c r="G13" s="16">
        <v>140000</v>
      </c>
      <c r="H13" s="130">
        <f t="shared" si="0"/>
        <v>140000</v>
      </c>
      <c r="I13" s="306">
        <f>SUM(H13:H15)</f>
        <v>168000</v>
      </c>
      <c r="J13" s="306"/>
      <c r="K13" s="131">
        <f>H13</f>
        <v>140000</v>
      </c>
      <c r="L13" s="128">
        <v>0</v>
      </c>
      <c r="M13" s="128">
        <v>0</v>
      </c>
      <c r="N13" s="128">
        <v>0</v>
      </c>
      <c r="O13" s="211" t="s">
        <v>65</v>
      </c>
      <c r="P13" s="129" t="s">
        <v>76</v>
      </c>
      <c r="R13" s="256"/>
      <c r="S13" s="213"/>
      <c r="T13" s="213"/>
    </row>
    <row r="14" spans="1:20">
      <c r="A14" s="311"/>
      <c r="B14" s="311"/>
      <c r="C14" s="314"/>
      <c r="D14" s="14" t="s">
        <v>37</v>
      </c>
      <c r="E14" s="17" t="s">
        <v>67</v>
      </c>
      <c r="F14" s="18">
        <v>5</v>
      </c>
      <c r="G14" s="16">
        <v>5000</v>
      </c>
      <c r="H14" s="130">
        <f t="shared" si="0"/>
        <v>25000</v>
      </c>
      <c r="I14" s="306"/>
      <c r="J14" s="306"/>
      <c r="K14" s="131">
        <v>25000</v>
      </c>
      <c r="L14" s="128">
        <v>0</v>
      </c>
      <c r="M14" s="128">
        <v>0</v>
      </c>
      <c r="N14" s="128">
        <v>0</v>
      </c>
      <c r="O14" s="129" t="s">
        <v>65</v>
      </c>
      <c r="P14" s="129" t="s">
        <v>77</v>
      </c>
      <c r="R14" s="256"/>
      <c r="S14" s="213"/>
      <c r="T14" s="213"/>
    </row>
    <row r="15" spans="1:20" ht="15">
      <c r="A15" s="311"/>
      <c r="B15" s="311"/>
      <c r="C15" s="314"/>
      <c r="D15" s="14" t="s">
        <v>35</v>
      </c>
      <c r="E15" s="17" t="s">
        <v>67</v>
      </c>
      <c r="F15" s="18">
        <v>1</v>
      </c>
      <c r="G15" s="16">
        <v>3000</v>
      </c>
      <c r="H15" s="130">
        <f t="shared" si="0"/>
        <v>3000</v>
      </c>
      <c r="I15" s="306"/>
      <c r="J15" s="306"/>
      <c r="K15" s="131">
        <f t="shared" ref="K15:K19" si="3">H15</f>
        <v>3000</v>
      </c>
      <c r="L15" s="128">
        <v>0</v>
      </c>
      <c r="M15" s="128">
        <v>0</v>
      </c>
      <c r="N15" s="128">
        <v>0</v>
      </c>
      <c r="O15" s="129" t="s">
        <v>65</v>
      </c>
      <c r="P15" s="129" t="s">
        <v>78</v>
      </c>
      <c r="R15" s="256"/>
      <c r="S15" s="213"/>
      <c r="T15" s="213"/>
    </row>
    <row r="16" spans="1:20" ht="33.75" customHeight="1">
      <c r="A16" s="311"/>
      <c r="B16" s="311"/>
      <c r="C16" s="307" t="s">
        <v>79</v>
      </c>
      <c r="D16" s="14" t="s">
        <v>32</v>
      </c>
      <c r="E16" s="17" t="s">
        <v>64</v>
      </c>
      <c r="F16" s="18">
        <v>1</v>
      </c>
      <c r="G16" s="16">
        <v>140000</v>
      </c>
      <c r="H16" s="130">
        <f t="shared" si="0"/>
        <v>140000</v>
      </c>
      <c r="I16" s="306">
        <f>SUM(H16:H22)</f>
        <v>369500</v>
      </c>
      <c r="J16" s="306"/>
      <c r="K16" s="131">
        <v>80000</v>
      </c>
      <c r="L16" s="128">
        <v>60000</v>
      </c>
      <c r="M16" s="128">
        <v>0</v>
      </c>
      <c r="N16" s="128">
        <v>0</v>
      </c>
      <c r="O16" s="211" t="s">
        <v>65</v>
      </c>
      <c r="P16" s="129" t="s">
        <v>80</v>
      </c>
      <c r="R16" s="256"/>
      <c r="S16" s="213"/>
      <c r="T16" s="213"/>
    </row>
    <row r="17" spans="1:20">
      <c r="A17" s="311"/>
      <c r="B17" s="311"/>
      <c r="C17" s="305"/>
      <c r="D17" s="14" t="s">
        <v>31</v>
      </c>
      <c r="E17" s="17" t="s">
        <v>81</v>
      </c>
      <c r="F17" s="18">
        <v>48</v>
      </c>
      <c r="G17" s="16">
        <v>2000</v>
      </c>
      <c r="H17" s="130">
        <f t="shared" si="0"/>
        <v>96000</v>
      </c>
      <c r="I17" s="306"/>
      <c r="J17" s="306"/>
      <c r="K17" s="131">
        <v>24000</v>
      </c>
      <c r="L17" s="128">
        <v>24000</v>
      </c>
      <c r="M17" s="128">
        <v>24000</v>
      </c>
      <c r="N17" s="128">
        <v>24000</v>
      </c>
      <c r="O17" s="129" t="s">
        <v>65</v>
      </c>
      <c r="P17" s="129" t="s">
        <v>82</v>
      </c>
      <c r="R17" s="256"/>
      <c r="S17" s="213"/>
      <c r="T17" s="213"/>
    </row>
    <row r="18" spans="1:20" ht="15">
      <c r="A18" s="311"/>
      <c r="B18" s="311"/>
      <c r="C18" s="305"/>
      <c r="D18" s="14" t="s">
        <v>37</v>
      </c>
      <c r="E18" s="17" t="s">
        <v>67</v>
      </c>
      <c r="F18" s="18">
        <v>1</v>
      </c>
      <c r="G18" s="16">
        <v>18750</v>
      </c>
      <c r="H18" s="130">
        <f t="shared" si="0"/>
        <v>18750</v>
      </c>
      <c r="I18" s="306"/>
      <c r="J18" s="306"/>
      <c r="K18" s="131">
        <f t="shared" si="3"/>
        <v>18750</v>
      </c>
      <c r="L18" s="128">
        <v>0</v>
      </c>
      <c r="M18" s="128">
        <v>0</v>
      </c>
      <c r="N18" s="128">
        <v>0</v>
      </c>
      <c r="O18" s="129" t="s">
        <v>65</v>
      </c>
      <c r="P18" s="129" t="s">
        <v>83</v>
      </c>
      <c r="R18" s="256"/>
      <c r="S18" s="213"/>
      <c r="T18" s="213"/>
    </row>
    <row r="19" spans="1:20">
      <c r="A19" s="311"/>
      <c r="B19" s="311"/>
      <c r="C19" s="305"/>
      <c r="D19" s="14" t="s">
        <v>37</v>
      </c>
      <c r="E19" s="17" t="s">
        <v>67</v>
      </c>
      <c r="F19" s="18">
        <v>1</v>
      </c>
      <c r="G19" s="16">
        <v>15000</v>
      </c>
      <c r="H19" s="130">
        <f t="shared" si="0"/>
        <v>15000</v>
      </c>
      <c r="I19" s="306"/>
      <c r="J19" s="306"/>
      <c r="K19" s="131">
        <f t="shared" si="3"/>
        <v>15000</v>
      </c>
      <c r="L19" s="128">
        <v>0</v>
      </c>
      <c r="M19" s="128">
        <v>0</v>
      </c>
      <c r="N19" s="128">
        <v>0</v>
      </c>
      <c r="O19" s="129" t="s">
        <v>65</v>
      </c>
      <c r="P19" s="129" t="s">
        <v>84</v>
      </c>
      <c r="R19" s="256"/>
      <c r="S19" s="213"/>
      <c r="T19" s="213"/>
    </row>
    <row r="20" spans="1:20">
      <c r="A20" s="311"/>
      <c r="B20" s="311"/>
      <c r="C20" s="305"/>
      <c r="D20" s="14" t="s">
        <v>37</v>
      </c>
      <c r="E20" s="17" t="s">
        <v>67</v>
      </c>
      <c r="F20" s="18">
        <v>1</v>
      </c>
      <c r="G20" s="16">
        <v>3750</v>
      </c>
      <c r="H20" s="130">
        <f>F20*G20</f>
        <v>3750</v>
      </c>
      <c r="I20" s="306"/>
      <c r="J20" s="306"/>
      <c r="K20" s="131">
        <v>3750</v>
      </c>
      <c r="L20" s="128">
        <v>0</v>
      </c>
      <c r="M20" s="128">
        <v>0</v>
      </c>
      <c r="N20" s="128">
        <v>0</v>
      </c>
      <c r="O20" s="129" t="s">
        <v>65</v>
      </c>
      <c r="P20" s="129" t="s">
        <v>85</v>
      </c>
      <c r="R20" s="256"/>
      <c r="S20" s="213"/>
      <c r="T20" s="213"/>
    </row>
    <row r="21" spans="1:20">
      <c r="A21" s="311"/>
      <c r="B21" s="311"/>
      <c r="C21" s="305"/>
      <c r="D21" s="14" t="s">
        <v>37</v>
      </c>
      <c r="E21" s="17" t="s">
        <v>67</v>
      </c>
      <c r="F21" s="18">
        <v>18</v>
      </c>
      <c r="G21" s="16">
        <v>5000</v>
      </c>
      <c r="H21" s="130">
        <f>F21*G21</f>
        <v>90000</v>
      </c>
      <c r="I21" s="306"/>
      <c r="J21" s="306"/>
      <c r="K21" s="131">
        <v>45000</v>
      </c>
      <c r="L21" s="128">
        <v>45000</v>
      </c>
      <c r="M21" s="128" t="s">
        <v>86</v>
      </c>
      <c r="N21" s="128" t="s">
        <v>86</v>
      </c>
      <c r="O21" s="129" t="s">
        <v>65</v>
      </c>
      <c r="P21" s="129" t="s">
        <v>87</v>
      </c>
      <c r="R21" s="256"/>
      <c r="S21" s="213"/>
      <c r="T21" s="213"/>
    </row>
    <row r="22" spans="1:20">
      <c r="A22" s="311"/>
      <c r="B22" s="311"/>
      <c r="C22" s="305"/>
      <c r="D22" s="14" t="s">
        <v>35</v>
      </c>
      <c r="E22" s="17" t="s">
        <v>73</v>
      </c>
      <c r="F22" s="18">
        <v>2</v>
      </c>
      <c r="G22" s="16">
        <v>3000</v>
      </c>
      <c r="H22" s="130">
        <f t="shared" ref="H22:H46" si="4">G22*F22</f>
        <v>6000</v>
      </c>
      <c r="I22" s="306"/>
      <c r="J22" s="306"/>
      <c r="K22" s="131">
        <v>3000</v>
      </c>
      <c r="L22" s="128">
        <v>3000</v>
      </c>
      <c r="M22" s="128">
        <v>0</v>
      </c>
      <c r="N22" s="128">
        <v>0</v>
      </c>
      <c r="O22" s="129" t="s">
        <v>65</v>
      </c>
      <c r="P22" s="129" t="s">
        <v>88</v>
      </c>
      <c r="R22" s="256"/>
      <c r="S22" s="213"/>
      <c r="T22" s="213"/>
    </row>
    <row r="23" spans="1:20" ht="18.75" customHeight="1">
      <c r="A23" s="311"/>
      <c r="B23" s="311"/>
      <c r="C23" s="307" t="s">
        <v>89</v>
      </c>
      <c r="D23" s="14" t="s">
        <v>32</v>
      </c>
      <c r="E23" s="17" t="s">
        <v>64</v>
      </c>
      <c r="F23" s="18">
        <v>1</v>
      </c>
      <c r="G23" s="16">
        <v>160000</v>
      </c>
      <c r="H23" s="130">
        <v>160000</v>
      </c>
      <c r="I23" s="306">
        <f>SUM(H23:H27)</f>
        <v>405500</v>
      </c>
      <c r="J23" s="306"/>
      <c r="K23" s="131">
        <v>0</v>
      </c>
      <c r="L23" s="128">
        <v>80000</v>
      </c>
      <c r="M23" s="128">
        <v>80000</v>
      </c>
      <c r="N23" s="128">
        <v>0</v>
      </c>
      <c r="O23" s="211" t="s">
        <v>65</v>
      </c>
      <c r="P23" s="129" t="s">
        <v>90</v>
      </c>
      <c r="R23" s="256"/>
      <c r="S23" s="213"/>
      <c r="T23" s="213"/>
    </row>
    <row r="24" spans="1:20">
      <c r="A24" s="311"/>
      <c r="B24" s="311"/>
      <c r="C24" s="305"/>
      <c r="D24" s="14" t="s">
        <v>31</v>
      </c>
      <c r="E24" s="17" t="s">
        <v>81</v>
      </c>
      <c r="F24" s="18">
        <v>36</v>
      </c>
      <c r="G24" s="16">
        <v>3000</v>
      </c>
      <c r="H24" s="130">
        <f t="shared" si="4"/>
        <v>108000</v>
      </c>
      <c r="I24" s="306"/>
      <c r="J24" s="306"/>
      <c r="K24" s="131">
        <v>0</v>
      </c>
      <c r="L24" s="128">
        <v>36000</v>
      </c>
      <c r="M24" s="128">
        <v>36000</v>
      </c>
      <c r="N24" s="128">
        <v>36000</v>
      </c>
      <c r="O24" s="129" t="s">
        <v>65</v>
      </c>
      <c r="P24" s="129" t="s">
        <v>91</v>
      </c>
      <c r="R24" s="256"/>
      <c r="S24" s="213"/>
      <c r="T24" s="213"/>
    </row>
    <row r="25" spans="1:20">
      <c r="A25" s="311"/>
      <c r="B25" s="311"/>
      <c r="C25" s="305"/>
      <c r="D25" s="14" t="s">
        <v>37</v>
      </c>
      <c r="E25" s="17" t="s">
        <v>67</v>
      </c>
      <c r="F25" s="18">
        <v>10</v>
      </c>
      <c r="G25" s="16">
        <v>3750</v>
      </c>
      <c r="H25" s="130">
        <f t="shared" si="4"/>
        <v>37500</v>
      </c>
      <c r="I25" s="306"/>
      <c r="J25" s="306"/>
      <c r="K25" s="131">
        <v>0</v>
      </c>
      <c r="L25" s="128">
        <v>25000</v>
      </c>
      <c r="M25" s="128"/>
      <c r="N25" s="128">
        <v>12500</v>
      </c>
      <c r="O25" s="129" t="s">
        <v>65</v>
      </c>
      <c r="P25" s="129" t="s">
        <v>92</v>
      </c>
      <c r="R25" s="256"/>
      <c r="S25" s="213"/>
      <c r="T25" s="213"/>
    </row>
    <row r="26" spans="1:20">
      <c r="A26" s="311"/>
      <c r="B26" s="311"/>
      <c r="C26" s="305"/>
      <c r="D26" s="14" t="s">
        <v>37</v>
      </c>
      <c r="E26" s="17" t="s">
        <v>67</v>
      </c>
      <c r="F26" s="18">
        <v>10</v>
      </c>
      <c r="G26" s="16">
        <v>5000</v>
      </c>
      <c r="H26" s="130">
        <f t="shared" si="4"/>
        <v>50000</v>
      </c>
      <c r="I26" s="306"/>
      <c r="J26" s="306"/>
      <c r="K26" s="131">
        <v>0</v>
      </c>
      <c r="L26" s="128">
        <v>25000</v>
      </c>
      <c r="M26" s="128">
        <v>25000</v>
      </c>
      <c r="N26" s="128">
        <v>0</v>
      </c>
      <c r="O26" s="129" t="s">
        <v>65</v>
      </c>
      <c r="P26" s="129" t="s">
        <v>93</v>
      </c>
      <c r="R26" s="256"/>
      <c r="S26" s="213"/>
      <c r="T26" s="213"/>
    </row>
    <row r="27" spans="1:20">
      <c r="A27" s="311"/>
      <c r="B27" s="311"/>
      <c r="C27" s="305"/>
      <c r="D27" s="14" t="s">
        <v>37</v>
      </c>
      <c r="E27" s="17" t="s">
        <v>67</v>
      </c>
      <c r="F27" s="18">
        <v>10</v>
      </c>
      <c r="G27" s="16">
        <v>5000</v>
      </c>
      <c r="H27" s="130">
        <f t="shared" si="4"/>
        <v>50000</v>
      </c>
      <c r="I27" s="306"/>
      <c r="J27" s="306"/>
      <c r="K27" s="131">
        <v>0</v>
      </c>
      <c r="L27" s="128">
        <v>25000</v>
      </c>
      <c r="M27" s="128">
        <v>25000</v>
      </c>
      <c r="N27" s="128">
        <v>0</v>
      </c>
      <c r="O27" s="129" t="s">
        <v>65</v>
      </c>
      <c r="P27" s="129" t="s">
        <v>94</v>
      </c>
      <c r="R27" s="256"/>
      <c r="S27" s="213"/>
      <c r="T27" s="213"/>
    </row>
    <row r="28" spans="1:20" ht="33.75" customHeight="1">
      <c r="A28" s="311"/>
      <c r="B28" s="310" t="s">
        <v>95</v>
      </c>
      <c r="C28" s="307" t="s">
        <v>96</v>
      </c>
      <c r="D28" s="14" t="s">
        <v>32</v>
      </c>
      <c r="E28" s="17" t="s">
        <v>64</v>
      </c>
      <c r="F28" s="18">
        <v>1</v>
      </c>
      <c r="G28" s="16">
        <v>120000</v>
      </c>
      <c r="H28" s="130">
        <f t="shared" si="4"/>
        <v>120000</v>
      </c>
      <c r="I28" s="306">
        <f>SUM(H28:H32)</f>
        <v>185644</v>
      </c>
      <c r="J28" s="306">
        <f>I28+I33</f>
        <v>386588</v>
      </c>
      <c r="K28" s="131">
        <v>0</v>
      </c>
      <c r="L28" s="128">
        <v>120000</v>
      </c>
      <c r="M28" s="128">
        <v>0</v>
      </c>
      <c r="N28" s="128">
        <v>0</v>
      </c>
      <c r="O28" s="211" t="s">
        <v>65</v>
      </c>
      <c r="P28" s="129" t="s">
        <v>97</v>
      </c>
      <c r="R28" s="256"/>
      <c r="S28" s="213"/>
      <c r="T28" s="213"/>
    </row>
    <row r="29" spans="1:20">
      <c r="A29" s="311"/>
      <c r="B29" s="311"/>
      <c r="C29" s="305"/>
      <c r="D29" s="14" t="s">
        <v>31</v>
      </c>
      <c r="E29" s="17" t="s">
        <v>81</v>
      </c>
      <c r="F29" s="18">
        <v>12</v>
      </c>
      <c r="G29" s="16">
        <v>3000</v>
      </c>
      <c r="H29" s="130">
        <f t="shared" si="4"/>
        <v>36000</v>
      </c>
      <c r="I29" s="306"/>
      <c r="J29" s="306"/>
      <c r="K29" s="131">
        <v>0</v>
      </c>
      <c r="L29" s="128">
        <v>36000</v>
      </c>
      <c r="M29" s="128">
        <v>0</v>
      </c>
      <c r="N29" s="128">
        <v>0</v>
      </c>
      <c r="O29" s="129" t="s">
        <v>65</v>
      </c>
      <c r="P29" s="129" t="s">
        <v>98</v>
      </c>
      <c r="R29" s="256"/>
      <c r="S29" s="213"/>
      <c r="T29" s="213"/>
    </row>
    <row r="30" spans="1:20">
      <c r="A30" s="311"/>
      <c r="B30" s="311"/>
      <c r="C30" s="305"/>
      <c r="D30" s="14" t="s">
        <v>41</v>
      </c>
      <c r="E30" s="17" t="s">
        <v>69</v>
      </c>
      <c r="F30" s="18">
        <v>4</v>
      </c>
      <c r="G30" s="257">
        <v>1486</v>
      </c>
      <c r="H30" s="130">
        <f t="shared" si="4"/>
        <v>5944</v>
      </c>
      <c r="I30" s="306"/>
      <c r="J30" s="306"/>
      <c r="K30" s="16">
        <v>1486</v>
      </c>
      <c r="L30" s="16">
        <v>1486</v>
      </c>
      <c r="M30" s="16">
        <v>1486</v>
      </c>
      <c r="N30" s="16">
        <v>1486</v>
      </c>
      <c r="O30" s="129" t="s">
        <v>65</v>
      </c>
      <c r="P30" s="129" t="s">
        <v>70</v>
      </c>
      <c r="R30" s="256"/>
      <c r="S30" s="213"/>
      <c r="T30" s="213"/>
    </row>
    <row r="31" spans="1:20">
      <c r="A31" s="311"/>
      <c r="B31" s="311"/>
      <c r="C31" s="305"/>
      <c r="D31" s="14" t="s">
        <v>37</v>
      </c>
      <c r="E31" s="17" t="s">
        <v>99</v>
      </c>
      <c r="F31" s="18">
        <v>1</v>
      </c>
      <c r="G31" s="16">
        <v>7500</v>
      </c>
      <c r="H31" s="130">
        <f>G31*F31</f>
        <v>7500</v>
      </c>
      <c r="I31" s="306"/>
      <c r="J31" s="306"/>
      <c r="K31" s="131">
        <v>0</v>
      </c>
      <c r="L31" s="128">
        <v>7500</v>
      </c>
      <c r="M31" s="128">
        <v>0</v>
      </c>
      <c r="N31" s="128">
        <v>0</v>
      </c>
      <c r="O31" s="129" t="s">
        <v>65</v>
      </c>
      <c r="P31" s="129" t="s">
        <v>100</v>
      </c>
      <c r="R31" s="256"/>
      <c r="S31" s="213"/>
      <c r="T31" s="213"/>
    </row>
    <row r="32" spans="1:20" ht="15">
      <c r="A32" s="311"/>
      <c r="B32" s="311"/>
      <c r="C32" s="305"/>
      <c r="D32" s="14" t="s">
        <v>40</v>
      </c>
      <c r="E32" s="17" t="s">
        <v>71</v>
      </c>
      <c r="F32" s="18">
        <v>9</v>
      </c>
      <c r="G32" s="16">
        <v>1800</v>
      </c>
      <c r="H32" s="130">
        <f>G32*F32</f>
        <v>16200</v>
      </c>
      <c r="I32" s="306"/>
      <c r="J32" s="306"/>
      <c r="K32" s="257">
        <f>$H$11/4</f>
        <v>4050</v>
      </c>
      <c r="L32" s="257">
        <f t="shared" ref="L32:N32" si="5">$H$11/4</f>
        <v>4050</v>
      </c>
      <c r="M32" s="257">
        <f t="shared" si="5"/>
        <v>4050</v>
      </c>
      <c r="N32" s="257">
        <f t="shared" si="5"/>
        <v>4050</v>
      </c>
      <c r="O32" s="129" t="s">
        <v>65</v>
      </c>
      <c r="P32" s="129" t="s">
        <v>72</v>
      </c>
      <c r="R32" s="256"/>
      <c r="S32" s="213"/>
      <c r="T32" s="213"/>
    </row>
    <row r="33" spans="1:20" ht="42" customHeight="1">
      <c r="A33" s="311"/>
      <c r="B33" s="311"/>
      <c r="C33" s="307" t="s">
        <v>101</v>
      </c>
      <c r="D33" s="14" t="s">
        <v>32</v>
      </c>
      <c r="E33" s="17" t="s">
        <v>64</v>
      </c>
      <c r="F33" s="18">
        <v>1</v>
      </c>
      <c r="G33" s="16">
        <v>195000</v>
      </c>
      <c r="H33" s="130">
        <f t="shared" si="4"/>
        <v>195000</v>
      </c>
      <c r="I33" s="306">
        <f>H33+H34</f>
        <v>200944</v>
      </c>
      <c r="J33" s="306"/>
      <c r="K33" s="131">
        <v>0</v>
      </c>
      <c r="L33" s="128">
        <v>0</v>
      </c>
      <c r="M33" s="128">
        <v>195000</v>
      </c>
      <c r="N33" s="128">
        <v>0</v>
      </c>
      <c r="O33" s="211" t="s">
        <v>65</v>
      </c>
      <c r="P33" s="129" t="s">
        <v>102</v>
      </c>
      <c r="R33" s="256"/>
      <c r="S33" s="213"/>
      <c r="T33" s="213"/>
    </row>
    <row r="34" spans="1:20" ht="30" customHeight="1">
      <c r="A34" s="311"/>
      <c r="B34" s="311"/>
      <c r="C34" s="305"/>
      <c r="D34" s="14" t="s">
        <v>41</v>
      </c>
      <c r="E34" s="17" t="s">
        <v>69</v>
      </c>
      <c r="F34" s="18">
        <v>4</v>
      </c>
      <c r="G34" s="257">
        <v>1486</v>
      </c>
      <c r="H34" s="130">
        <f t="shared" si="4"/>
        <v>5944</v>
      </c>
      <c r="I34" s="312"/>
      <c r="J34" s="306">
        <f>SUM(I35:I39)</f>
        <v>322450</v>
      </c>
      <c r="K34" s="16">
        <v>1486</v>
      </c>
      <c r="L34" s="16">
        <v>1486</v>
      </c>
      <c r="M34" s="16">
        <v>1486</v>
      </c>
      <c r="N34" s="16">
        <v>1486</v>
      </c>
      <c r="O34" s="129" t="s">
        <v>65</v>
      </c>
      <c r="P34" s="129" t="s">
        <v>70</v>
      </c>
      <c r="R34" s="256"/>
      <c r="S34" s="213"/>
      <c r="T34" s="213"/>
    </row>
    <row r="35" spans="1:20" ht="21" customHeight="1">
      <c r="A35" s="311"/>
      <c r="B35" s="303" t="s">
        <v>103</v>
      </c>
      <c r="C35" s="305" t="s">
        <v>104</v>
      </c>
      <c r="D35" s="14" t="s">
        <v>32</v>
      </c>
      <c r="E35" s="17" t="s">
        <v>64</v>
      </c>
      <c r="F35" s="18">
        <v>1</v>
      </c>
      <c r="G35" s="257">
        <v>110000</v>
      </c>
      <c r="H35" s="130">
        <f t="shared" si="4"/>
        <v>110000</v>
      </c>
      <c r="I35" s="308">
        <f>SUM(H35:H36)</f>
        <v>128750</v>
      </c>
      <c r="J35" s="306"/>
      <c r="K35" s="259" t="s">
        <v>86</v>
      </c>
      <c r="L35" s="16" t="s">
        <v>86</v>
      </c>
      <c r="M35" s="16">
        <v>110000</v>
      </c>
      <c r="N35" s="16" t="s">
        <v>86</v>
      </c>
      <c r="O35" s="211" t="s">
        <v>65</v>
      </c>
      <c r="P35" s="129" t="s">
        <v>105</v>
      </c>
      <c r="R35" s="256"/>
      <c r="S35" s="213"/>
      <c r="T35" s="213"/>
    </row>
    <row r="36" spans="1:20" ht="21" customHeight="1">
      <c r="A36" s="311"/>
      <c r="B36" s="304"/>
      <c r="C36" s="305"/>
      <c r="D36" s="14" t="s">
        <v>37</v>
      </c>
      <c r="E36" s="17" t="s">
        <v>67</v>
      </c>
      <c r="F36" s="18">
        <v>5</v>
      </c>
      <c r="G36" s="257">
        <v>3750</v>
      </c>
      <c r="H36" s="130">
        <f t="shared" si="4"/>
        <v>18750</v>
      </c>
      <c r="I36" s="309"/>
      <c r="J36" s="306"/>
      <c r="K36" s="259" t="s">
        <v>86</v>
      </c>
      <c r="L36" s="16" t="s">
        <v>86</v>
      </c>
      <c r="M36" s="16">
        <f>H36</f>
        <v>18750</v>
      </c>
      <c r="N36" s="16" t="s">
        <v>86</v>
      </c>
      <c r="O36" s="211" t="s">
        <v>65</v>
      </c>
      <c r="P36" s="129" t="s">
        <v>106</v>
      </c>
      <c r="R36" s="256"/>
      <c r="S36" s="213"/>
      <c r="T36" s="213"/>
    </row>
    <row r="37" spans="1:20" ht="24" customHeight="1">
      <c r="A37" s="311"/>
      <c r="B37" s="304"/>
      <c r="C37" s="307" t="s">
        <v>107</v>
      </c>
      <c r="D37" s="14" t="s">
        <v>32</v>
      </c>
      <c r="E37" s="17" t="s">
        <v>64</v>
      </c>
      <c r="F37" s="18">
        <v>1</v>
      </c>
      <c r="G37" s="16">
        <v>140000</v>
      </c>
      <c r="H37" s="130">
        <f t="shared" si="4"/>
        <v>140000</v>
      </c>
      <c r="I37" s="308">
        <f>SUM(H37:H39)</f>
        <v>193700</v>
      </c>
      <c r="J37" s="306"/>
      <c r="K37" s="131">
        <v>0</v>
      </c>
      <c r="L37" s="128">
        <v>0</v>
      </c>
      <c r="M37" s="128">
        <v>100000</v>
      </c>
      <c r="N37" s="128">
        <v>40000</v>
      </c>
      <c r="O37" s="211" t="s">
        <v>65</v>
      </c>
      <c r="P37" s="129" t="s">
        <v>108</v>
      </c>
      <c r="R37" s="256"/>
      <c r="S37" s="213"/>
      <c r="T37" s="213"/>
    </row>
    <row r="38" spans="1:20">
      <c r="A38" s="311"/>
      <c r="B38" s="304"/>
      <c r="C38" s="305"/>
      <c r="D38" s="14" t="s">
        <v>37</v>
      </c>
      <c r="E38" s="17" t="s">
        <v>67</v>
      </c>
      <c r="F38" s="18">
        <v>10</v>
      </c>
      <c r="G38" s="16">
        <v>3750</v>
      </c>
      <c r="H38" s="130">
        <f t="shared" si="4"/>
        <v>37500</v>
      </c>
      <c r="I38" s="308"/>
      <c r="J38" s="306"/>
      <c r="K38" s="131">
        <v>0</v>
      </c>
      <c r="L38" s="128">
        <v>0</v>
      </c>
      <c r="M38" s="128">
        <v>12500</v>
      </c>
      <c r="N38" s="128">
        <v>25000</v>
      </c>
      <c r="O38" s="129" t="s">
        <v>65</v>
      </c>
      <c r="P38" s="129" t="s">
        <v>109</v>
      </c>
      <c r="R38" s="256"/>
      <c r="S38" s="213"/>
      <c r="T38" s="213"/>
    </row>
    <row r="39" spans="1:20">
      <c r="A39" s="311"/>
      <c r="B39" s="260"/>
      <c r="C39" s="305"/>
      <c r="D39" s="14" t="s">
        <v>40</v>
      </c>
      <c r="E39" s="17" t="s">
        <v>110</v>
      </c>
      <c r="F39" s="18">
        <v>9</v>
      </c>
      <c r="G39" s="16">
        <v>1800</v>
      </c>
      <c r="H39" s="130">
        <f t="shared" si="4"/>
        <v>16200</v>
      </c>
      <c r="I39" s="308"/>
      <c r="J39" s="306"/>
      <c r="K39" s="257">
        <f>$H$11/4</f>
        <v>4050</v>
      </c>
      <c r="L39" s="257">
        <f t="shared" ref="L39:N41" si="6">$H$11/4</f>
        <v>4050</v>
      </c>
      <c r="M39" s="257">
        <f t="shared" si="6"/>
        <v>4050</v>
      </c>
      <c r="N39" s="257">
        <f t="shared" si="6"/>
        <v>4050</v>
      </c>
      <c r="O39" s="261" t="s">
        <v>65</v>
      </c>
      <c r="P39" s="129" t="s">
        <v>72</v>
      </c>
      <c r="R39" s="256"/>
      <c r="S39" s="213"/>
      <c r="T39" s="213"/>
    </row>
    <row r="40" spans="1:20" ht="20.25">
      <c r="A40" s="311"/>
      <c r="B40" s="310" t="s">
        <v>111</v>
      </c>
      <c r="C40" s="307" t="s">
        <v>112</v>
      </c>
      <c r="D40" s="14" t="s">
        <v>32</v>
      </c>
      <c r="E40" s="17" t="s">
        <v>64</v>
      </c>
      <c r="F40" s="18">
        <v>1</v>
      </c>
      <c r="G40" s="16">
        <v>120000</v>
      </c>
      <c r="H40" s="130">
        <f t="shared" si="4"/>
        <v>120000</v>
      </c>
      <c r="I40" s="306">
        <f>SUM(H40:H43)</f>
        <v>167144</v>
      </c>
      <c r="J40" s="306">
        <f>I40+I44</f>
        <v>296394</v>
      </c>
      <c r="K40" s="131">
        <v>0</v>
      </c>
      <c r="L40" s="128">
        <v>0</v>
      </c>
      <c r="M40" s="128">
        <v>100000</v>
      </c>
      <c r="N40" s="128">
        <v>20000</v>
      </c>
      <c r="O40" s="211" t="s">
        <v>65</v>
      </c>
      <c r="P40" s="129" t="s">
        <v>113</v>
      </c>
      <c r="R40" s="256"/>
      <c r="S40" s="213"/>
      <c r="T40" s="213"/>
    </row>
    <row r="41" spans="1:20">
      <c r="A41" s="311"/>
      <c r="B41" s="311"/>
      <c r="C41" s="305"/>
      <c r="D41" s="14" t="s">
        <v>40</v>
      </c>
      <c r="E41" s="17" t="s">
        <v>114</v>
      </c>
      <c r="F41" s="18">
        <v>9</v>
      </c>
      <c r="G41" s="16">
        <v>1800</v>
      </c>
      <c r="H41" s="130">
        <f t="shared" si="4"/>
        <v>16200</v>
      </c>
      <c r="I41" s="306"/>
      <c r="J41" s="306"/>
      <c r="K41" s="257">
        <f>$H$11/4</f>
        <v>4050</v>
      </c>
      <c r="L41" s="257">
        <f t="shared" si="6"/>
        <v>4050</v>
      </c>
      <c r="M41" s="257">
        <f t="shared" si="6"/>
        <v>4050</v>
      </c>
      <c r="N41" s="257">
        <f t="shared" si="6"/>
        <v>4050</v>
      </c>
      <c r="O41" s="261" t="s">
        <v>65</v>
      </c>
      <c r="P41" s="129" t="s">
        <v>72</v>
      </c>
      <c r="R41" s="256"/>
      <c r="S41" s="213"/>
      <c r="T41" s="213"/>
    </row>
    <row r="42" spans="1:20">
      <c r="A42" s="311"/>
      <c r="B42" s="311"/>
      <c r="C42" s="305"/>
      <c r="D42" s="14" t="s">
        <v>41</v>
      </c>
      <c r="E42" s="17" t="s">
        <v>69</v>
      </c>
      <c r="F42" s="18">
        <v>4</v>
      </c>
      <c r="G42" s="257">
        <v>1486</v>
      </c>
      <c r="H42" s="130">
        <f t="shared" si="4"/>
        <v>5944</v>
      </c>
      <c r="I42" s="306"/>
      <c r="J42" s="306"/>
      <c r="K42" s="16">
        <v>1486</v>
      </c>
      <c r="L42" s="16">
        <v>1486</v>
      </c>
      <c r="M42" s="16">
        <v>1486</v>
      </c>
      <c r="N42" s="16">
        <v>1486</v>
      </c>
      <c r="O42" s="211" t="s">
        <v>65</v>
      </c>
      <c r="P42" s="129" t="s">
        <v>70</v>
      </c>
      <c r="R42" s="256"/>
      <c r="S42" s="213"/>
      <c r="T42" s="213"/>
    </row>
    <row r="43" spans="1:20">
      <c r="A43" s="311"/>
      <c r="B43" s="311"/>
      <c r="C43" s="305"/>
      <c r="D43" s="14" t="s">
        <v>37</v>
      </c>
      <c r="E43" s="17" t="s">
        <v>67</v>
      </c>
      <c r="F43" s="18">
        <v>5</v>
      </c>
      <c r="G43" s="16">
        <v>5000</v>
      </c>
      <c r="H43" s="130">
        <f t="shared" si="4"/>
        <v>25000</v>
      </c>
      <c r="I43" s="306"/>
      <c r="J43" s="306"/>
      <c r="K43" s="131">
        <v>0</v>
      </c>
      <c r="L43" s="128">
        <v>0</v>
      </c>
      <c r="M43" s="128">
        <v>15000</v>
      </c>
      <c r="N43" s="128">
        <v>10000</v>
      </c>
      <c r="O43" s="129" t="s">
        <v>65</v>
      </c>
      <c r="P43" s="129" t="s">
        <v>115</v>
      </c>
      <c r="R43" s="256"/>
      <c r="S43" s="213"/>
      <c r="T43" s="213"/>
    </row>
    <row r="44" spans="1:20" ht="33.75" customHeight="1">
      <c r="A44" s="311"/>
      <c r="B44" s="311"/>
      <c r="C44" s="307" t="s">
        <v>116</v>
      </c>
      <c r="D44" s="14" t="s">
        <v>32</v>
      </c>
      <c r="E44" s="17" t="s">
        <v>64</v>
      </c>
      <c r="F44" s="18">
        <v>1</v>
      </c>
      <c r="G44" s="16">
        <v>120000</v>
      </c>
      <c r="H44" s="130">
        <v>120000</v>
      </c>
      <c r="I44" s="306">
        <f>H44+H45+H46</f>
        <v>129250</v>
      </c>
      <c r="J44" s="306"/>
      <c r="K44" s="131">
        <v>0</v>
      </c>
      <c r="L44" s="128">
        <v>0</v>
      </c>
      <c r="M44" s="128">
        <v>80000</v>
      </c>
      <c r="N44" s="128">
        <v>40000</v>
      </c>
      <c r="O44" s="211" t="s">
        <v>65</v>
      </c>
      <c r="P44" s="129" t="s">
        <v>117</v>
      </c>
      <c r="R44" s="256"/>
      <c r="S44" s="213"/>
      <c r="T44" s="213"/>
    </row>
    <row r="45" spans="1:20">
      <c r="A45" s="311"/>
      <c r="B45" s="311"/>
      <c r="C45" s="305"/>
      <c r="D45" s="14" t="s">
        <v>37</v>
      </c>
      <c r="E45" s="17" t="s">
        <v>67</v>
      </c>
      <c r="F45" s="18">
        <v>2</v>
      </c>
      <c r="G45" s="16">
        <v>3125</v>
      </c>
      <c r="H45" s="130">
        <f t="shared" si="4"/>
        <v>6250</v>
      </c>
      <c r="I45" s="306"/>
      <c r="J45" s="306"/>
      <c r="K45" s="131">
        <v>0</v>
      </c>
      <c r="L45" s="128">
        <v>0</v>
      </c>
      <c r="M45" s="128">
        <v>3000</v>
      </c>
      <c r="N45" s="128">
        <v>3250</v>
      </c>
      <c r="O45" s="129" t="s">
        <v>65</v>
      </c>
      <c r="P45" s="129" t="s">
        <v>118</v>
      </c>
      <c r="R45" s="256"/>
      <c r="S45" s="213"/>
      <c r="T45" s="213"/>
    </row>
    <row r="46" spans="1:20">
      <c r="A46" s="311"/>
      <c r="B46" s="311"/>
      <c r="C46" s="305"/>
      <c r="D46" s="14" t="s">
        <v>35</v>
      </c>
      <c r="E46" s="17" t="s">
        <v>73</v>
      </c>
      <c r="F46" s="18">
        <v>1</v>
      </c>
      <c r="G46" s="16">
        <v>3000</v>
      </c>
      <c r="H46" s="130">
        <f t="shared" si="4"/>
        <v>3000</v>
      </c>
      <c r="I46" s="306"/>
      <c r="J46" s="306"/>
      <c r="K46" s="131">
        <v>0</v>
      </c>
      <c r="L46" s="128">
        <v>0</v>
      </c>
      <c r="M46" s="128">
        <v>3000</v>
      </c>
      <c r="N46" s="128">
        <v>0</v>
      </c>
      <c r="O46" s="129" t="s">
        <v>65</v>
      </c>
      <c r="P46" s="129" t="s">
        <v>119</v>
      </c>
      <c r="R46" s="256"/>
      <c r="S46" s="213"/>
      <c r="T46" s="213"/>
    </row>
    <row r="47" spans="1:20">
      <c r="A47" s="336" t="s">
        <v>120</v>
      </c>
      <c r="B47" s="336"/>
      <c r="C47" s="336"/>
      <c r="D47" s="336"/>
      <c r="E47" s="336"/>
      <c r="F47" s="336"/>
      <c r="G47" s="336"/>
      <c r="H47" s="336"/>
      <c r="I47" s="336"/>
      <c r="J47" s="132">
        <f t="shared" ref="J47:O47" si="7">SUM(J8:J46)</f>
        <v>2158576</v>
      </c>
      <c r="K47" s="133">
        <f>SUM(K8:K46)</f>
        <v>567644</v>
      </c>
      <c r="L47" s="133">
        <f t="shared" si="7"/>
        <v>508644</v>
      </c>
      <c r="M47" s="133">
        <f t="shared" si="7"/>
        <v>849394</v>
      </c>
      <c r="N47" s="133">
        <f t="shared" si="7"/>
        <v>232894</v>
      </c>
      <c r="O47" s="133">
        <f t="shared" si="7"/>
        <v>0</v>
      </c>
      <c r="P47" s="134"/>
      <c r="R47" s="256"/>
    </row>
    <row r="48" spans="1:20" ht="14.45" customHeight="1">
      <c r="A48" s="332" t="s">
        <v>121</v>
      </c>
      <c r="B48" s="332"/>
      <c r="C48" s="332"/>
      <c r="D48" s="14" t="s">
        <v>40</v>
      </c>
      <c r="E48" s="135" t="s">
        <v>71</v>
      </c>
      <c r="F48" s="136">
        <v>12</v>
      </c>
      <c r="G48" s="15">
        <v>1800</v>
      </c>
      <c r="H48" s="125">
        <f t="shared" si="0"/>
        <v>21600</v>
      </c>
      <c r="I48" s="326" t="s">
        <v>122</v>
      </c>
      <c r="J48" s="326" t="s">
        <v>123</v>
      </c>
      <c r="K48" s="252">
        <f>$H$48/4</f>
        <v>5400</v>
      </c>
      <c r="L48" s="252">
        <f t="shared" ref="L48:N48" si="8">$H$48/4</f>
        <v>5400</v>
      </c>
      <c r="M48" s="252">
        <f t="shared" si="8"/>
        <v>5400</v>
      </c>
      <c r="N48" s="252">
        <f t="shared" si="8"/>
        <v>5400</v>
      </c>
      <c r="O48" s="212" t="s">
        <v>65</v>
      </c>
      <c r="P48" s="212" t="s">
        <v>72</v>
      </c>
      <c r="R48" s="256"/>
    </row>
    <row r="49" spans="1:18">
      <c r="A49" s="332"/>
      <c r="B49" s="332"/>
      <c r="C49" s="332"/>
      <c r="D49" s="14" t="s">
        <v>40</v>
      </c>
      <c r="E49" s="135" t="s">
        <v>71</v>
      </c>
      <c r="F49" s="136">
        <v>48</v>
      </c>
      <c r="G49" s="15">
        <v>1500</v>
      </c>
      <c r="H49" s="125">
        <f>F49*G49</f>
        <v>72000</v>
      </c>
      <c r="I49" s="326"/>
      <c r="J49" s="326"/>
      <c r="K49" s="252">
        <v>18000</v>
      </c>
      <c r="L49" s="252">
        <v>18000</v>
      </c>
      <c r="M49" s="252">
        <v>18000</v>
      </c>
      <c r="N49" s="252">
        <v>18000</v>
      </c>
      <c r="O49" s="212" t="s">
        <v>65</v>
      </c>
      <c r="P49" s="212" t="s">
        <v>124</v>
      </c>
      <c r="R49" s="256"/>
    </row>
    <row r="50" spans="1:18" ht="15.95">
      <c r="A50" s="332"/>
      <c r="B50" s="332"/>
      <c r="C50" s="332"/>
      <c r="D50" s="14" t="s">
        <v>40</v>
      </c>
      <c r="E50" s="135" t="s">
        <v>71</v>
      </c>
      <c r="F50" s="136">
        <v>12</v>
      </c>
      <c r="G50" s="15">
        <v>1500</v>
      </c>
      <c r="H50" s="125">
        <f t="shared" si="0"/>
        <v>18000</v>
      </c>
      <c r="I50" s="57" t="s">
        <v>125</v>
      </c>
      <c r="J50" s="57" t="s">
        <v>125</v>
      </c>
      <c r="K50" s="252">
        <v>6000</v>
      </c>
      <c r="L50" s="252">
        <v>12000</v>
      </c>
      <c r="M50" s="252">
        <v>0</v>
      </c>
      <c r="N50" s="252">
        <v>0</v>
      </c>
      <c r="O50" s="212" t="s">
        <v>65</v>
      </c>
      <c r="P50" s="212" t="s">
        <v>126</v>
      </c>
      <c r="R50" s="256"/>
    </row>
    <row r="51" spans="1:18">
      <c r="A51" s="332"/>
      <c r="B51" s="332"/>
      <c r="C51" s="332"/>
      <c r="D51" s="14" t="s">
        <v>29</v>
      </c>
      <c r="E51" s="135" t="s">
        <v>127</v>
      </c>
      <c r="F51" s="136">
        <v>4</v>
      </c>
      <c r="G51" s="15">
        <v>4000</v>
      </c>
      <c r="H51" s="125">
        <f t="shared" si="0"/>
        <v>16000</v>
      </c>
      <c r="I51" s="57"/>
      <c r="J51" s="57"/>
      <c r="K51" s="252">
        <f>$H$51/4</f>
        <v>4000</v>
      </c>
      <c r="L51" s="252">
        <f t="shared" ref="L51:N51" si="9">$H$51/4</f>
        <v>4000</v>
      </c>
      <c r="M51" s="252">
        <f t="shared" si="9"/>
        <v>4000</v>
      </c>
      <c r="N51" s="252">
        <f t="shared" si="9"/>
        <v>4000</v>
      </c>
      <c r="O51" s="212" t="s">
        <v>65</v>
      </c>
      <c r="P51" s="212" t="s">
        <v>128</v>
      </c>
      <c r="R51" s="256"/>
    </row>
    <row r="52" spans="1:18">
      <c r="A52" s="332"/>
      <c r="B52" s="332"/>
      <c r="C52" s="332"/>
      <c r="D52" s="14" t="s">
        <v>38</v>
      </c>
      <c r="E52" s="135" t="s">
        <v>64</v>
      </c>
      <c r="F52" s="136">
        <v>4</v>
      </c>
      <c r="G52" s="15">
        <v>3300</v>
      </c>
      <c r="H52" s="125">
        <v>13200</v>
      </c>
      <c r="I52" s="58">
        <f>SUM(H48:H53)</f>
        <v>149200</v>
      </c>
      <c r="J52" s="58">
        <f>J47*0.075</f>
        <v>161893.19999999998</v>
      </c>
      <c r="K52" s="252">
        <v>3300</v>
      </c>
      <c r="L52" s="252">
        <v>3300</v>
      </c>
      <c r="M52" s="252">
        <v>3300</v>
      </c>
      <c r="N52" s="252">
        <v>3300</v>
      </c>
      <c r="O52" s="212" t="s">
        <v>65</v>
      </c>
      <c r="P52" s="212" t="s">
        <v>129</v>
      </c>
      <c r="R52" s="256"/>
    </row>
    <row r="53" spans="1:18">
      <c r="A53" s="332"/>
      <c r="B53" s="332"/>
      <c r="C53" s="332"/>
      <c r="D53" s="14" t="s">
        <v>34</v>
      </c>
      <c r="E53" s="135" t="s">
        <v>64</v>
      </c>
      <c r="F53" s="214">
        <v>4</v>
      </c>
      <c r="G53" s="15">
        <v>2100</v>
      </c>
      <c r="H53" s="125">
        <f>F53*G53</f>
        <v>8400</v>
      </c>
      <c r="I53" s="59">
        <f>I52/J47</f>
        <v>6.9119641837952425E-2</v>
      </c>
      <c r="J53" s="59">
        <f>J52/J47</f>
        <v>7.4999999999999997E-2</v>
      </c>
      <c r="K53" s="252">
        <v>2100</v>
      </c>
      <c r="L53" s="252">
        <v>2100</v>
      </c>
      <c r="M53" s="252">
        <v>2100</v>
      </c>
      <c r="N53" s="252">
        <v>2100</v>
      </c>
      <c r="O53" s="212" t="s">
        <v>65</v>
      </c>
      <c r="P53" s="212" t="s">
        <v>130</v>
      </c>
      <c r="R53" s="256"/>
    </row>
    <row r="54" spans="1:18">
      <c r="A54" s="1"/>
      <c r="B54" s="1"/>
      <c r="C54" s="1"/>
      <c r="D54" s="2"/>
      <c r="E54" s="3"/>
      <c r="F54" s="3"/>
      <c r="G54" s="4"/>
      <c r="H54" s="5"/>
      <c r="I54" s="5"/>
      <c r="J54" s="35"/>
      <c r="K54" s="6"/>
      <c r="L54" s="6"/>
      <c r="M54" s="6"/>
      <c r="N54" s="6"/>
      <c r="O54" s="6"/>
      <c r="P54" s="6"/>
    </row>
    <row r="55" spans="1:18">
      <c r="A55" s="342" t="s">
        <v>131</v>
      </c>
      <c r="B55" s="342"/>
      <c r="C55" s="342"/>
      <c r="D55" s="342"/>
      <c r="E55" s="3"/>
      <c r="F55" s="3"/>
      <c r="G55" s="4"/>
      <c r="H55" s="5"/>
      <c r="I55" s="5"/>
      <c r="J55" s="5"/>
      <c r="K55" s="253"/>
      <c r="L55" s="253"/>
      <c r="M55" s="253"/>
      <c r="N55" s="253"/>
      <c r="O55" s="6"/>
      <c r="P55" s="6"/>
    </row>
    <row r="56" spans="1:18" ht="15" customHeight="1">
      <c r="A56" s="341" t="s">
        <v>132</v>
      </c>
      <c r="B56" s="341"/>
      <c r="C56" s="341"/>
      <c r="D56" s="137" t="s">
        <v>133</v>
      </c>
      <c r="E56" s="138"/>
      <c r="F56" s="3"/>
      <c r="G56" s="4"/>
      <c r="H56" s="5"/>
      <c r="I56" s="5"/>
      <c r="J56" s="5"/>
      <c r="K56" s="296"/>
      <c r="L56" s="296"/>
      <c r="M56" s="296"/>
      <c r="N56" s="296"/>
      <c r="O56" s="253"/>
      <c r="P56" s="6"/>
    </row>
    <row r="57" spans="1:18" ht="15" customHeight="1">
      <c r="A57" s="337" t="str">
        <f>'Budget Category'!A3</f>
        <v>Audit Fee</v>
      </c>
      <c r="B57" s="337"/>
      <c r="C57" s="337"/>
      <c r="D57" s="20">
        <f>SUMIF(D8:D53,'Budget Category'!A3,H8:H53)</f>
        <v>16000</v>
      </c>
      <c r="E57" s="139"/>
      <c r="F57" s="140"/>
      <c r="G57" s="5"/>
      <c r="I57" s="213"/>
      <c r="J57" s="295"/>
      <c r="K57" s="295"/>
      <c r="L57" s="295"/>
      <c r="M57" s="295"/>
      <c r="N57" s="295"/>
    </row>
    <row r="58" spans="1:18" ht="15" customHeight="1">
      <c r="A58" s="264" t="s">
        <v>33</v>
      </c>
      <c r="B58" s="265"/>
      <c r="C58" s="265"/>
      <c r="D58" s="20">
        <f>SUMIF(D8:D53,'Budget Category'!A15,H8:H53)</f>
        <v>0</v>
      </c>
      <c r="E58" s="139"/>
      <c r="F58" s="140"/>
      <c r="G58" s="5"/>
    </row>
    <row r="59" spans="1:18" ht="15" customHeight="1">
      <c r="A59" s="343" t="s">
        <v>41</v>
      </c>
      <c r="B59" s="344"/>
      <c r="C59" s="345"/>
      <c r="D59" s="20">
        <f>SUMIF(D8:D53,'Budget Category'!A14,H8:H53)</f>
        <v>23776</v>
      </c>
      <c r="E59" s="139"/>
      <c r="F59" s="140"/>
      <c r="G59" s="5"/>
    </row>
    <row r="60" spans="1:18" ht="14.45" customHeight="1">
      <c r="A60" s="337" t="str">
        <f>'Budget Category'!A5</f>
        <v>Consultant - Individual - Local</v>
      </c>
      <c r="B60" s="338"/>
      <c r="C60" s="339"/>
      <c r="D60" s="20">
        <f>SUMIF(D8:D53,'Budget Category'!A5,H8:H53)</f>
        <v>240000</v>
      </c>
      <c r="E60" s="139"/>
      <c r="F60" s="140"/>
      <c r="G60" s="141"/>
      <c r="H60" s="318" t="s">
        <v>131</v>
      </c>
      <c r="I60" s="318"/>
      <c r="J60" s="318"/>
      <c r="K60" s="318"/>
      <c r="L60" s="318"/>
      <c r="M60" s="318"/>
      <c r="N60" s="318"/>
      <c r="O60" s="318"/>
      <c r="P60" s="318"/>
    </row>
    <row r="61" spans="1:18" ht="15" customHeight="1">
      <c r="A61" s="337" t="str">
        <f>'Budget Category'!A6</f>
        <v>Professional Services – Companies/Firm</v>
      </c>
      <c r="B61" s="338"/>
      <c r="C61" s="339"/>
      <c r="D61" s="20">
        <f>SUMIF(D8:D53,'Budget Category'!A6,H8:H53)</f>
        <v>1405000</v>
      </c>
      <c r="E61" s="139"/>
      <c r="F61" s="140"/>
      <c r="G61" s="141"/>
      <c r="H61" s="142"/>
      <c r="I61" s="142"/>
      <c r="J61" s="142"/>
      <c r="K61" s="142"/>
      <c r="L61" s="142"/>
      <c r="M61" s="142"/>
      <c r="N61" s="142"/>
      <c r="O61" s="142"/>
      <c r="P61" s="142"/>
    </row>
    <row r="62" spans="1:18" ht="15" customHeight="1">
      <c r="A62" s="337" t="str">
        <f>'Budget Category'!A9</f>
        <v>Travel - International</v>
      </c>
      <c r="B62" s="338"/>
      <c r="C62" s="339"/>
      <c r="D62" s="20">
        <f>SUMIF(D8:D53,'Budget Category'!A9,H8:H53)</f>
        <v>15000</v>
      </c>
      <c r="E62" s="139"/>
      <c r="F62" s="140"/>
      <c r="G62" s="143"/>
      <c r="H62" s="327" t="s">
        <v>120</v>
      </c>
      <c r="I62" s="327"/>
      <c r="J62" s="327"/>
      <c r="K62" s="327"/>
      <c r="L62" s="327"/>
      <c r="M62" s="327"/>
      <c r="N62" s="327"/>
      <c r="O62" s="323">
        <f>J47</f>
        <v>2158576</v>
      </c>
      <c r="P62" s="323"/>
    </row>
    <row r="63" spans="1:18" ht="15" customHeight="1">
      <c r="A63" s="337" t="str">
        <f>'Budget Category'!A11</f>
        <v xml:space="preserve">Workshop/Training </v>
      </c>
      <c r="B63" s="338"/>
      <c r="C63" s="339"/>
      <c r="D63" s="20">
        <f>SUMIF(D8:D53,'Budget Category'!A11,H8:H53)</f>
        <v>410000</v>
      </c>
      <c r="E63" s="139"/>
      <c r="F63" s="140"/>
      <c r="G63" s="143"/>
      <c r="H63" s="144" t="s">
        <v>134</v>
      </c>
      <c r="I63" s="144"/>
      <c r="J63" s="145">
        <f>I53</f>
        <v>6.9119641837952425E-2</v>
      </c>
      <c r="K63" s="146" t="s">
        <v>135</v>
      </c>
      <c r="L63" s="144"/>
      <c r="M63" s="144"/>
      <c r="N63" s="144"/>
      <c r="O63" s="323">
        <f>I52</f>
        <v>149200</v>
      </c>
      <c r="P63" s="323"/>
    </row>
    <row r="64" spans="1:18" ht="15" customHeight="1">
      <c r="A64" s="337" t="str">
        <f>'Budget Category'!A12</f>
        <v>Services to Project</v>
      </c>
      <c r="B64" s="338"/>
      <c r="C64" s="339"/>
      <c r="D64" s="20">
        <f>SUMIF(D8:D53,'Budget Category'!A12,H8:H53)</f>
        <v>13200</v>
      </c>
      <c r="E64" s="139"/>
      <c r="F64" s="140"/>
      <c r="G64" s="143"/>
      <c r="H64" s="144" t="s">
        <v>136</v>
      </c>
      <c r="I64" s="324">
        <v>0</v>
      </c>
      <c r="J64" s="324"/>
      <c r="K64" s="146" t="s">
        <v>135</v>
      </c>
      <c r="L64" s="144"/>
      <c r="M64" s="144"/>
      <c r="N64" s="144"/>
      <c r="O64" s="331">
        <v>0</v>
      </c>
      <c r="P64" s="331"/>
    </row>
    <row r="65" spans="1:16" ht="15" customHeight="1">
      <c r="A65" s="337" t="str">
        <f>'Budget Category'!A8</f>
        <v>Office Supplies</v>
      </c>
      <c r="B65" s="338"/>
      <c r="C65" s="339"/>
      <c r="D65" s="20">
        <f>SUMIF(D8:D53,'Budget Category'!A8,H8:H53)</f>
        <v>8400</v>
      </c>
      <c r="E65" s="139"/>
      <c r="F65" s="140"/>
      <c r="G65" s="143"/>
      <c r="H65" s="144"/>
      <c r="I65" s="254"/>
      <c r="J65" s="254"/>
      <c r="K65" s="146"/>
      <c r="L65" s="144"/>
      <c r="M65" s="144"/>
      <c r="N65" s="144"/>
      <c r="O65" s="255"/>
      <c r="P65" s="255"/>
    </row>
    <row r="66" spans="1:16">
      <c r="A66" s="337" t="str">
        <f>'Budget Category'!A13</f>
        <v>Contractual Services- Individual</v>
      </c>
      <c r="B66" s="338"/>
      <c r="C66" s="339"/>
      <c r="D66" s="20">
        <f>SUMIF(D8:D53,'Budget Category'!A13,H8:H53)</f>
        <v>176400</v>
      </c>
      <c r="E66" s="139"/>
      <c r="F66" s="139"/>
      <c r="G66" s="143"/>
      <c r="H66" s="147"/>
      <c r="I66" s="147"/>
      <c r="J66" s="147"/>
      <c r="K66" s="147"/>
      <c r="L66" s="147"/>
      <c r="M66" s="147"/>
      <c r="N66" s="147"/>
      <c r="O66" s="147"/>
      <c r="P66" s="147"/>
    </row>
    <row r="67" spans="1:16">
      <c r="A67" s="333" t="s">
        <v>137</v>
      </c>
      <c r="B67" s="334"/>
      <c r="C67" s="335"/>
      <c r="D67" s="155">
        <f>SUM(D57:D66)</f>
        <v>2307776</v>
      </c>
      <c r="E67" s="139"/>
      <c r="F67" s="140"/>
      <c r="G67" s="143"/>
      <c r="H67" s="148"/>
      <c r="I67" s="148"/>
      <c r="J67" s="148"/>
      <c r="K67" s="149"/>
      <c r="L67" s="149"/>
      <c r="M67" s="149"/>
      <c r="N67" s="149"/>
      <c r="O67" s="149"/>
      <c r="P67" s="149"/>
    </row>
    <row r="68" spans="1:16">
      <c r="E68" s="139"/>
      <c r="F68" s="140"/>
      <c r="G68" s="143"/>
      <c r="H68" s="330" t="s">
        <v>138</v>
      </c>
      <c r="I68" s="330"/>
      <c r="J68" s="330"/>
      <c r="K68" s="330"/>
      <c r="L68" s="330"/>
      <c r="M68" s="330"/>
      <c r="N68" s="330"/>
      <c r="O68" s="329">
        <f>SUM(O62,O63,O64)</f>
        <v>2307776</v>
      </c>
      <c r="P68" s="329"/>
    </row>
    <row r="69" spans="1:16">
      <c r="A69" s="1"/>
      <c r="B69" s="1"/>
      <c r="C69" s="157"/>
      <c r="D69" s="158"/>
      <c r="E69" s="139"/>
      <c r="F69" s="140"/>
      <c r="G69" s="143"/>
      <c r="H69" s="150"/>
      <c r="I69" s="150"/>
      <c r="J69" s="150"/>
      <c r="K69" s="151"/>
      <c r="L69" s="149"/>
      <c r="M69" s="149"/>
      <c r="N69" s="149"/>
      <c r="O69" s="149"/>
      <c r="P69" s="149"/>
    </row>
    <row r="70" spans="1:16" ht="15" customHeight="1">
      <c r="A70" s="340"/>
      <c r="B70" s="340"/>
      <c r="C70" s="340"/>
      <c r="D70" s="159"/>
      <c r="E70" s="139"/>
      <c r="F70" s="140"/>
      <c r="G70" s="143"/>
      <c r="H70" s="330" t="s">
        <v>139</v>
      </c>
      <c r="I70" s="330"/>
      <c r="J70" s="330"/>
      <c r="K70" s="330"/>
      <c r="L70" s="330"/>
      <c r="M70" s="330"/>
      <c r="N70" s="330"/>
      <c r="O70" s="329">
        <f>O68*8.5%</f>
        <v>196160.96000000002</v>
      </c>
      <c r="P70" s="329"/>
    </row>
    <row r="71" spans="1:16" ht="15" thickBot="1">
      <c r="E71" s="139"/>
      <c r="F71" s="140"/>
      <c r="G71" s="143"/>
      <c r="H71" s="152"/>
      <c r="I71" s="152"/>
      <c r="J71" s="152"/>
      <c r="K71" s="152"/>
      <c r="L71" s="153"/>
      <c r="M71" s="153"/>
      <c r="N71" s="153"/>
      <c r="O71" s="153"/>
      <c r="P71" s="153"/>
    </row>
    <row r="72" spans="1:16" ht="15" thickTop="1">
      <c r="E72" s="139"/>
      <c r="F72" s="140"/>
      <c r="G72" s="143"/>
      <c r="H72" s="154"/>
      <c r="I72" s="154"/>
      <c r="J72" s="154"/>
      <c r="K72" s="154"/>
      <c r="L72" s="154"/>
      <c r="M72" s="154"/>
      <c r="N72" s="154"/>
      <c r="O72" s="154"/>
      <c r="P72" s="154"/>
    </row>
    <row r="73" spans="1:16" ht="15" customHeight="1">
      <c r="E73" s="139"/>
      <c r="F73" s="140"/>
      <c r="G73" s="143"/>
      <c r="H73" s="325" t="s">
        <v>140</v>
      </c>
      <c r="I73" s="325"/>
      <c r="J73" s="325"/>
      <c r="K73" s="325"/>
      <c r="L73" s="325"/>
      <c r="M73" s="325"/>
      <c r="N73" s="328">
        <f>ROUNDUP((SUM(O68,O70)),0)</f>
        <v>2503937</v>
      </c>
      <c r="O73" s="328"/>
      <c r="P73" s="328"/>
    </row>
    <row r="74" spans="1:16">
      <c r="E74" s="139"/>
      <c r="F74" s="140"/>
      <c r="G74" s="143"/>
      <c r="H74" s="82"/>
      <c r="I74" s="82"/>
      <c r="J74" s="82"/>
      <c r="K74" s="82"/>
      <c r="L74" s="82"/>
      <c r="M74" s="82"/>
      <c r="N74" s="82"/>
      <c r="O74" s="82"/>
      <c r="P74" s="82"/>
    </row>
    <row r="75" spans="1:16">
      <c r="E75" s="139"/>
      <c r="F75" s="140"/>
      <c r="G75" s="141"/>
      <c r="H75" s="142"/>
      <c r="I75" s="142"/>
      <c r="J75" s="142"/>
      <c r="K75" s="142"/>
      <c r="L75" s="142"/>
      <c r="M75" s="142"/>
      <c r="N75" s="142"/>
      <c r="O75" s="142"/>
      <c r="P75" s="142"/>
    </row>
    <row r="76" spans="1:16">
      <c r="E76" s="156"/>
      <c r="F76" s="140"/>
      <c r="G76" s="5"/>
    </row>
    <row r="77" spans="1:16">
      <c r="E77" s="156"/>
      <c r="F77" s="140"/>
      <c r="G77" s="5"/>
      <c r="P77" s="213"/>
    </row>
    <row r="78" spans="1:16">
      <c r="E78" s="139"/>
      <c r="F78" s="140"/>
      <c r="G78" s="5"/>
      <c r="N78" s="230"/>
      <c r="O78" s="213"/>
    </row>
    <row r="79" spans="1:16">
      <c r="F79" s="140"/>
      <c r="G79" s="5"/>
      <c r="H79" s="213"/>
    </row>
    <row r="80" spans="1:16">
      <c r="N80" s="213"/>
    </row>
    <row r="81" spans="8:14">
      <c r="N81" s="213"/>
    </row>
    <row r="83" spans="8:14">
      <c r="H83" s="213"/>
    </row>
  </sheetData>
  <sortState xmlns:xlrd2="http://schemas.microsoft.com/office/spreadsheetml/2017/richdata2" ref="R9:R12">
    <sortCondition ref="R9"/>
  </sortState>
  <mergeCells count="74">
    <mergeCell ref="A48:C53"/>
    <mergeCell ref="A67:C67"/>
    <mergeCell ref="A47:I47"/>
    <mergeCell ref="A62:C62"/>
    <mergeCell ref="A70:C70"/>
    <mergeCell ref="A56:C56"/>
    <mergeCell ref="A63:C63"/>
    <mergeCell ref="A64:C64"/>
    <mergeCell ref="A66:C66"/>
    <mergeCell ref="A61:C61"/>
    <mergeCell ref="A57:C57"/>
    <mergeCell ref="A60:C60"/>
    <mergeCell ref="A55:D55"/>
    <mergeCell ref="A59:C59"/>
    <mergeCell ref="A65:C65"/>
    <mergeCell ref="O62:P62"/>
    <mergeCell ref="I64:J64"/>
    <mergeCell ref="H73:M73"/>
    <mergeCell ref="I48:I49"/>
    <mergeCell ref="J48:J49"/>
    <mergeCell ref="O63:P63"/>
    <mergeCell ref="H62:N62"/>
    <mergeCell ref="N73:P73"/>
    <mergeCell ref="O68:P68"/>
    <mergeCell ref="H68:N68"/>
    <mergeCell ref="O70:P70"/>
    <mergeCell ref="O64:P64"/>
    <mergeCell ref="H70:N70"/>
    <mergeCell ref="L6:L7"/>
    <mergeCell ref="P5:P7"/>
    <mergeCell ref="O5:O7"/>
    <mergeCell ref="K5:N5"/>
    <mergeCell ref="N6:N7"/>
    <mergeCell ref="M6:M7"/>
    <mergeCell ref="K6:K7"/>
    <mergeCell ref="I8:I12"/>
    <mergeCell ref="D5:I5"/>
    <mergeCell ref="I6:I7"/>
    <mergeCell ref="I28:I32"/>
    <mergeCell ref="J5:J7"/>
    <mergeCell ref="A8:A46"/>
    <mergeCell ref="A5:C7"/>
    <mergeCell ref="C8:C12"/>
    <mergeCell ref="H60:P60"/>
    <mergeCell ref="H6:H7"/>
    <mergeCell ref="G6:G7"/>
    <mergeCell ref="B40:B46"/>
    <mergeCell ref="C23:C27"/>
    <mergeCell ref="D6:D7"/>
    <mergeCell ref="E6:E7"/>
    <mergeCell ref="F6:F7"/>
    <mergeCell ref="I13:I15"/>
    <mergeCell ref="I16:I22"/>
    <mergeCell ref="I23:I27"/>
    <mergeCell ref="J8:J27"/>
    <mergeCell ref="J28:J33"/>
    <mergeCell ref="C13:C15"/>
    <mergeCell ref="C16:C22"/>
    <mergeCell ref="B8:B27"/>
    <mergeCell ref="C28:C32"/>
    <mergeCell ref="C33:C34"/>
    <mergeCell ref="B35:B38"/>
    <mergeCell ref="C35:C36"/>
    <mergeCell ref="J40:J46"/>
    <mergeCell ref="C40:C43"/>
    <mergeCell ref="I40:I43"/>
    <mergeCell ref="C44:C46"/>
    <mergeCell ref="I44:I46"/>
    <mergeCell ref="J34:J39"/>
    <mergeCell ref="I35:I36"/>
    <mergeCell ref="I37:I39"/>
    <mergeCell ref="B28:B34"/>
    <mergeCell ref="I33:I34"/>
    <mergeCell ref="C37:C39"/>
  </mergeCells>
  <pageMargins left="0.25" right="0.25" top="0.75" bottom="0.75" header="0.3" footer="0.3"/>
  <pageSetup paperSize="9" scale="73"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9D35B22-F39C-4BEC-9322-800B1CE1FA0B}">
          <x14:formula1>
            <xm:f>'Budget Category'!$A$19:$A$23</xm:f>
          </x14:formula1>
          <xm:sqref>I64:J65</xm:sqref>
        </x14:dataValidation>
        <x14:dataValidation type="list" allowBlank="1" showInputMessage="1" prompt="Please select a cost category. Refer to the Readiness Guidebook for a list of ineligible items." xr:uid="{47F5DDB9-E7DB-46D4-BC55-85D32AB54A26}">
          <x14:formula1>
            <xm:f>'Budget Category'!$A$2:$A$16</xm:f>
          </x14:formula1>
          <xm:sqref>D48:D53 D8:D46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060D3-ABDE-47D1-8F7D-57E63B5C6E1E}">
  <sheetPr>
    <tabColor theme="5" tint="0.39997558519241921"/>
    <pageSetUpPr fitToPage="1"/>
  </sheetPr>
  <dimension ref="A1:O44"/>
  <sheetViews>
    <sheetView topLeftCell="A23" zoomScale="150" zoomScaleNormal="150" workbookViewId="0">
      <selection activeCell="B28" sqref="B28"/>
    </sheetView>
  </sheetViews>
  <sheetFormatPr defaultColWidth="8.85546875" defaultRowHeight="14.1"/>
  <cols>
    <col min="1" max="1" width="12.42578125" style="47" customWidth="1"/>
    <col min="2" max="2" width="89.42578125" style="47" customWidth="1"/>
    <col min="3" max="16384" width="8.85546875" style="47"/>
  </cols>
  <sheetData>
    <row r="1" spans="1:15" ht="18">
      <c r="A1" s="48" t="s">
        <v>141</v>
      </c>
    </row>
    <row r="3" spans="1:15" ht="14.45">
      <c r="A3" s="50" t="s">
        <v>142</v>
      </c>
      <c r="B3" s="50"/>
      <c r="C3" s="50"/>
      <c r="D3" s="50"/>
      <c r="E3" s="50"/>
      <c r="F3" s="50"/>
      <c r="G3" s="50"/>
      <c r="H3" s="50"/>
      <c r="I3" s="50"/>
      <c r="J3" s="50"/>
      <c r="K3" s="50"/>
      <c r="L3" s="50"/>
      <c r="M3" s="50"/>
      <c r="N3" s="50"/>
      <c r="O3" s="50"/>
    </row>
    <row r="5" spans="1:15" ht="34.5" customHeight="1">
      <c r="A5" s="49" t="s">
        <v>143</v>
      </c>
      <c r="B5" s="49" t="s">
        <v>144</v>
      </c>
    </row>
    <row r="6" spans="1:15" ht="69" customHeight="1">
      <c r="A6" s="111" t="s">
        <v>66</v>
      </c>
      <c r="B6" s="112" t="s">
        <v>145</v>
      </c>
    </row>
    <row r="7" spans="1:15" ht="21">
      <c r="A7" s="111" t="s">
        <v>68</v>
      </c>
      <c r="B7" s="112" t="s">
        <v>146</v>
      </c>
    </row>
    <row r="8" spans="1:15" ht="38.1" customHeight="1">
      <c r="A8" s="111" t="s">
        <v>74</v>
      </c>
      <c r="B8" s="262" t="s">
        <v>147</v>
      </c>
    </row>
    <row r="9" spans="1:15" ht="80.25" customHeight="1">
      <c r="A9" s="111" t="s">
        <v>76</v>
      </c>
      <c r="B9" s="112" t="s">
        <v>148</v>
      </c>
    </row>
    <row r="10" spans="1:15" ht="21">
      <c r="A10" s="160" t="s">
        <v>77</v>
      </c>
      <c r="B10" s="287" t="s">
        <v>149</v>
      </c>
    </row>
    <row r="11" spans="1:15" ht="24" customHeight="1">
      <c r="A11" s="160"/>
      <c r="B11" s="112"/>
    </row>
    <row r="12" spans="1:15" ht="30.95">
      <c r="A12" s="160" t="s">
        <v>78</v>
      </c>
      <c r="B12" s="112" t="s">
        <v>150</v>
      </c>
    </row>
    <row r="13" spans="1:15" ht="81" customHeight="1">
      <c r="A13" s="160" t="s">
        <v>80</v>
      </c>
      <c r="B13" s="112" t="s">
        <v>151</v>
      </c>
    </row>
    <row r="14" spans="1:15" ht="30.95">
      <c r="A14" s="160" t="s">
        <v>82</v>
      </c>
      <c r="B14" s="112" t="s">
        <v>152</v>
      </c>
    </row>
    <row r="15" spans="1:15" ht="21">
      <c r="A15" s="161" t="s">
        <v>83</v>
      </c>
      <c r="B15" s="112" t="s">
        <v>153</v>
      </c>
    </row>
    <row r="16" spans="1:15" ht="21">
      <c r="A16" s="161" t="s">
        <v>84</v>
      </c>
      <c r="B16" s="112" t="s">
        <v>154</v>
      </c>
    </row>
    <row r="17" spans="1:2" ht="44.1" customHeight="1">
      <c r="A17" s="161" t="s">
        <v>85</v>
      </c>
      <c r="B17" s="112" t="s">
        <v>155</v>
      </c>
    </row>
    <row r="18" spans="1:2" ht="39" customHeight="1">
      <c r="A18" s="161" t="s">
        <v>87</v>
      </c>
      <c r="B18" s="112" t="s">
        <v>156</v>
      </c>
    </row>
    <row r="19" spans="1:2" ht="50.1" customHeight="1">
      <c r="A19" s="161" t="s">
        <v>88</v>
      </c>
      <c r="B19" s="112" t="s">
        <v>157</v>
      </c>
    </row>
    <row r="20" spans="1:2" ht="80.25" customHeight="1">
      <c r="A20" s="161" t="s">
        <v>90</v>
      </c>
      <c r="B20" s="112" t="s">
        <v>158</v>
      </c>
    </row>
    <row r="21" spans="1:2" ht="21">
      <c r="A21" s="161" t="s">
        <v>91</v>
      </c>
      <c r="B21" s="112" t="s">
        <v>159</v>
      </c>
    </row>
    <row r="22" spans="1:2" ht="24.75" customHeight="1">
      <c r="A22" s="161" t="s">
        <v>92</v>
      </c>
      <c r="B22" s="287" t="s">
        <v>160</v>
      </c>
    </row>
    <row r="23" spans="1:2" ht="21">
      <c r="A23" s="161" t="s">
        <v>93</v>
      </c>
      <c r="B23" s="112" t="s">
        <v>161</v>
      </c>
    </row>
    <row r="24" spans="1:2" ht="35.25" customHeight="1">
      <c r="A24" s="161" t="s">
        <v>94</v>
      </c>
      <c r="B24" s="112" t="s">
        <v>162</v>
      </c>
    </row>
    <row r="25" spans="1:2" ht="86.1" customHeight="1">
      <c r="A25" s="161" t="s">
        <v>97</v>
      </c>
      <c r="B25" s="112" t="s">
        <v>163</v>
      </c>
    </row>
    <row r="26" spans="1:2" ht="21">
      <c r="A26" s="161" t="s">
        <v>98</v>
      </c>
      <c r="B26" s="112" t="s">
        <v>164</v>
      </c>
    </row>
    <row r="27" spans="1:2" ht="21">
      <c r="A27" s="161" t="s">
        <v>100</v>
      </c>
      <c r="B27" s="112" t="s">
        <v>165</v>
      </c>
    </row>
    <row r="28" spans="1:2" ht="102" customHeight="1">
      <c r="A28" s="161" t="s">
        <v>102</v>
      </c>
      <c r="B28" s="262" t="s">
        <v>166</v>
      </c>
    </row>
    <row r="29" spans="1:2" ht="101.1" customHeight="1">
      <c r="A29" s="161" t="s">
        <v>105</v>
      </c>
      <c r="B29" s="112" t="s">
        <v>167</v>
      </c>
    </row>
    <row r="30" spans="1:2" ht="21">
      <c r="A30" s="161" t="s">
        <v>106</v>
      </c>
      <c r="B30" s="112" t="s">
        <v>168</v>
      </c>
    </row>
    <row r="31" spans="1:2" ht="80.25" customHeight="1">
      <c r="A31" s="161" t="s">
        <v>108</v>
      </c>
      <c r="B31" s="112" t="s">
        <v>169</v>
      </c>
    </row>
    <row r="32" spans="1:2" ht="30.95">
      <c r="A32" s="161" t="s">
        <v>109</v>
      </c>
      <c r="B32" s="112" t="s">
        <v>170</v>
      </c>
    </row>
    <row r="33" spans="1:2" ht="82.5" customHeight="1">
      <c r="A33" s="161" t="s">
        <v>113</v>
      </c>
      <c r="B33" s="112" t="s">
        <v>171</v>
      </c>
    </row>
    <row r="34" spans="1:2" ht="21">
      <c r="A34" s="161" t="s">
        <v>115</v>
      </c>
      <c r="B34" s="112" t="s">
        <v>172</v>
      </c>
    </row>
    <row r="35" spans="1:2" ht="22.5" customHeight="1">
      <c r="A35" s="161" t="s">
        <v>117</v>
      </c>
      <c r="B35" s="112" t="s">
        <v>173</v>
      </c>
    </row>
    <row r="36" spans="1:2" ht="21">
      <c r="A36" s="161" t="s">
        <v>118</v>
      </c>
      <c r="B36" s="112" t="s">
        <v>174</v>
      </c>
    </row>
    <row r="37" spans="1:2" ht="24" customHeight="1">
      <c r="A37" s="161" t="s">
        <v>119</v>
      </c>
      <c r="B37" s="112" t="s">
        <v>175</v>
      </c>
    </row>
    <row r="38" spans="1:2" ht="36.950000000000003" customHeight="1">
      <c r="A38" s="161" t="s">
        <v>72</v>
      </c>
      <c r="B38" s="262" t="s">
        <v>176</v>
      </c>
    </row>
    <row r="39" spans="1:2" ht="21">
      <c r="A39" s="161" t="s">
        <v>124</v>
      </c>
      <c r="B39" s="112" t="s">
        <v>177</v>
      </c>
    </row>
    <row r="40" spans="1:2" ht="21">
      <c r="A40" s="161" t="s">
        <v>126</v>
      </c>
      <c r="B40" s="112" t="s">
        <v>178</v>
      </c>
    </row>
    <row r="41" spans="1:2" ht="21">
      <c r="A41" s="161" t="s">
        <v>128</v>
      </c>
      <c r="B41" s="112" t="s">
        <v>179</v>
      </c>
    </row>
    <row r="42" spans="1:2">
      <c r="A42" s="161" t="s">
        <v>70</v>
      </c>
      <c r="B42" s="112" t="s">
        <v>180</v>
      </c>
    </row>
    <row r="43" spans="1:2" ht="31.5">
      <c r="A43" s="161" t="s">
        <v>129</v>
      </c>
      <c r="B43" s="263" t="s">
        <v>181</v>
      </c>
    </row>
    <row r="44" spans="1:2">
      <c r="A44" s="161" t="s">
        <v>130</v>
      </c>
      <c r="B44" s="112" t="s">
        <v>182</v>
      </c>
    </row>
  </sheetData>
  <pageMargins left="0.7" right="0.7" top="0.75" bottom="0.75" header="0.3" footer="0.3"/>
  <pageSetup paperSize="9" scale="85" fitToHeight="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2532-B966-4486-B827-DE87449C5734}">
  <sheetPr>
    <tabColor rgb="FFFF0000"/>
    <pageSetUpPr fitToPage="1"/>
  </sheetPr>
  <dimension ref="B17:O55"/>
  <sheetViews>
    <sheetView showGridLines="0" zoomScale="110" zoomScaleNormal="110" workbookViewId="0">
      <selection activeCell="S25" sqref="S25"/>
    </sheetView>
  </sheetViews>
  <sheetFormatPr defaultColWidth="8.85546875" defaultRowHeight="14.1"/>
  <cols>
    <col min="1" max="1" width="1.42578125" style="13" customWidth="1"/>
    <col min="2" max="14" width="8.85546875" style="13"/>
    <col min="15" max="15" width="11.42578125" style="13" customWidth="1"/>
    <col min="16" max="16384" width="8.85546875" style="13"/>
  </cols>
  <sheetData>
    <row r="17" spans="2:15">
      <c r="B17" s="51" t="s">
        <v>183</v>
      </c>
      <c r="C17" s="23"/>
      <c r="D17" s="23"/>
      <c r="E17" s="23"/>
      <c r="F17" s="23"/>
      <c r="G17" s="23"/>
      <c r="H17" s="23"/>
      <c r="I17" s="23"/>
      <c r="J17" s="24"/>
      <c r="K17" s="24"/>
      <c r="L17" s="24"/>
      <c r="M17" s="24"/>
      <c r="N17" s="24"/>
      <c r="O17" s="24"/>
    </row>
    <row r="18" spans="2:15" ht="41.25" customHeight="1">
      <c r="B18" s="301" t="s">
        <v>184</v>
      </c>
      <c r="C18" s="301"/>
      <c r="D18" s="301"/>
      <c r="E18" s="301"/>
      <c r="F18" s="301"/>
      <c r="G18" s="301"/>
      <c r="H18" s="301"/>
      <c r="I18" s="301"/>
      <c r="J18" s="301"/>
      <c r="K18" s="44"/>
      <c r="L18" s="44"/>
      <c r="M18" s="44"/>
      <c r="N18" s="44"/>
      <c r="O18" s="39"/>
    </row>
    <row r="19" spans="2:15" ht="41.25" customHeight="1">
      <c r="B19" s="301" t="s">
        <v>185</v>
      </c>
      <c r="C19" s="301"/>
      <c r="D19" s="301"/>
      <c r="E19" s="301"/>
      <c r="F19" s="301"/>
      <c r="G19" s="301"/>
      <c r="H19" s="301"/>
      <c r="I19" s="301"/>
      <c r="J19" s="301"/>
      <c r="K19" s="44"/>
      <c r="L19" s="44"/>
      <c r="M19" s="44"/>
      <c r="N19" s="44"/>
      <c r="O19" s="39"/>
    </row>
    <row r="20" spans="2:15" ht="19.5" customHeight="1">
      <c r="B20" s="301" t="s">
        <v>186</v>
      </c>
      <c r="C20" s="301"/>
      <c r="D20" s="301"/>
      <c r="E20" s="301"/>
      <c r="F20" s="301"/>
      <c r="G20" s="301"/>
      <c r="H20" s="301"/>
      <c r="I20" s="301"/>
      <c r="J20" s="301"/>
      <c r="K20" s="44"/>
      <c r="L20" s="44"/>
      <c r="M20" s="44"/>
      <c r="N20" s="44"/>
      <c r="O20" s="39"/>
    </row>
    <row r="21" spans="2:15" ht="16.5" customHeight="1">
      <c r="B21" s="42" t="s">
        <v>187</v>
      </c>
      <c r="C21" s="43"/>
      <c r="D21" s="43"/>
      <c r="E21" s="43"/>
      <c r="F21" s="43"/>
      <c r="G21" s="43"/>
      <c r="H21" s="43"/>
      <c r="I21" s="43"/>
      <c r="J21" s="43"/>
      <c r="K21" s="43"/>
      <c r="L21" s="43"/>
      <c r="M21" s="43"/>
      <c r="N21" s="43"/>
      <c r="O21" s="21"/>
    </row>
    <row r="22" spans="2:15" ht="16.5" customHeight="1">
      <c r="B22" s="346" t="s">
        <v>188</v>
      </c>
      <c r="C22" s="346"/>
      <c r="D22" s="346"/>
      <c r="E22" s="346"/>
      <c r="F22" s="346"/>
      <c r="G22" s="346"/>
      <c r="H22" s="346"/>
      <c r="I22" s="346"/>
      <c r="J22" s="346"/>
      <c r="K22" s="43"/>
      <c r="L22" s="43"/>
      <c r="M22" s="43"/>
      <c r="N22" s="43"/>
      <c r="O22" s="21"/>
    </row>
    <row r="23" spans="2:15" ht="36" customHeight="1">
      <c r="B23" s="297" t="s">
        <v>189</v>
      </c>
      <c r="C23" s="297"/>
      <c r="D23" s="297"/>
      <c r="E23" s="297"/>
      <c r="F23" s="297"/>
      <c r="G23" s="297"/>
      <c r="H23" s="297"/>
      <c r="I23" s="297"/>
      <c r="J23" s="297"/>
      <c r="K23" s="43"/>
      <c r="L23" s="43"/>
      <c r="M23" s="43"/>
      <c r="N23" s="43"/>
      <c r="O23" s="21"/>
    </row>
    <row r="24" spans="2:15" ht="16.5" customHeight="1">
      <c r="B24" s="347" t="s">
        <v>190</v>
      </c>
      <c r="C24" s="347"/>
      <c r="D24" s="347"/>
      <c r="E24" s="347"/>
      <c r="F24" s="347"/>
      <c r="G24" s="347"/>
      <c r="H24" s="347"/>
      <c r="I24" s="347"/>
      <c r="J24" s="347"/>
      <c r="K24" s="43"/>
      <c r="L24" s="43"/>
      <c r="M24" s="43"/>
      <c r="N24" s="43"/>
      <c r="O24" s="21"/>
    </row>
    <row r="25" spans="2:15" ht="16.5" customHeight="1">
      <c r="B25" s="346" t="s">
        <v>191</v>
      </c>
      <c r="C25" s="346"/>
      <c r="D25" s="346"/>
      <c r="E25" s="346"/>
      <c r="F25" s="346"/>
      <c r="G25" s="346"/>
      <c r="H25" s="346"/>
      <c r="I25" s="346"/>
      <c r="J25" s="346"/>
      <c r="K25" s="43"/>
      <c r="L25" s="43"/>
      <c r="M25" s="43"/>
      <c r="N25" s="43"/>
      <c r="O25" s="21"/>
    </row>
    <row r="26" spans="2:15" ht="55.5" customHeight="1">
      <c r="B26" s="301" t="s">
        <v>192</v>
      </c>
      <c r="C26" s="301"/>
      <c r="D26" s="301"/>
      <c r="E26" s="301"/>
      <c r="F26" s="301"/>
      <c r="G26" s="301"/>
      <c r="H26" s="301"/>
      <c r="I26" s="301"/>
      <c r="J26" s="301"/>
      <c r="K26" s="43"/>
      <c r="L26" s="43"/>
      <c r="M26" s="43"/>
      <c r="N26" s="43"/>
      <c r="O26" s="21"/>
    </row>
    <row r="27" spans="2:15" ht="26.45" customHeight="1">
      <c r="B27" s="297" t="s">
        <v>193</v>
      </c>
      <c r="C27" s="297"/>
      <c r="D27" s="297"/>
      <c r="E27" s="297"/>
      <c r="F27" s="297"/>
      <c r="G27" s="297"/>
      <c r="H27" s="297"/>
      <c r="I27" s="297"/>
      <c r="J27" s="297"/>
      <c r="K27" s="43"/>
      <c r="L27" s="12"/>
      <c r="M27" s="43"/>
      <c r="N27" s="43"/>
      <c r="O27" s="21"/>
    </row>
    <row r="28" spans="2:15" ht="26.45" customHeight="1">
      <c r="B28" s="51" t="s">
        <v>194</v>
      </c>
      <c r="C28" s="23"/>
      <c r="D28" s="23"/>
      <c r="E28" s="23"/>
      <c r="F28" s="23"/>
      <c r="G28" s="23"/>
      <c r="H28" s="23"/>
      <c r="I28" s="23"/>
      <c r="J28" s="43"/>
      <c r="K28" s="43"/>
      <c r="L28" s="12"/>
      <c r="M28" s="43"/>
      <c r="N28" s="43"/>
      <c r="O28" s="21"/>
    </row>
    <row r="29" spans="2:15" ht="34.5" customHeight="1">
      <c r="B29" s="301" t="s">
        <v>195</v>
      </c>
      <c r="C29" s="301"/>
      <c r="D29" s="301"/>
      <c r="E29" s="301"/>
      <c r="F29" s="301"/>
      <c r="G29" s="301"/>
      <c r="H29" s="301"/>
      <c r="I29" s="301"/>
      <c r="J29" s="301"/>
      <c r="K29" s="301"/>
      <c r="L29" s="301"/>
      <c r="M29" s="43"/>
      <c r="N29" s="43"/>
      <c r="O29" s="21"/>
    </row>
    <row r="30" spans="2:15" ht="26.45" customHeight="1">
      <c r="B30" s="297" t="s">
        <v>196</v>
      </c>
      <c r="C30" s="297"/>
      <c r="D30" s="297"/>
      <c r="E30" s="297"/>
      <c r="F30" s="297"/>
      <c r="G30" s="297"/>
      <c r="H30" s="297"/>
      <c r="I30" s="297"/>
      <c r="J30" s="297"/>
      <c r="K30" s="297"/>
      <c r="L30" s="297"/>
      <c r="M30" s="43"/>
      <c r="N30" s="43"/>
      <c r="O30" s="21"/>
    </row>
    <row r="31" spans="2:15" ht="26.45" customHeight="1">
      <c r="B31" s="297" t="s">
        <v>197</v>
      </c>
      <c r="C31" s="297"/>
      <c r="D31" s="297"/>
      <c r="E31" s="297"/>
      <c r="F31" s="297"/>
      <c r="G31" s="297"/>
      <c r="H31" s="297"/>
      <c r="I31" s="297"/>
      <c r="J31" s="297"/>
      <c r="K31" s="297"/>
      <c r="L31" s="297"/>
      <c r="M31" s="43"/>
      <c r="N31" s="43"/>
      <c r="O31" s="21"/>
    </row>
    <row r="32" spans="2:15" ht="26.45" customHeight="1">
      <c r="B32" s="297" t="s">
        <v>198</v>
      </c>
      <c r="C32" s="297"/>
      <c r="D32" s="297"/>
      <c r="E32" s="297"/>
      <c r="F32" s="297"/>
      <c r="G32" s="297"/>
      <c r="H32" s="297"/>
      <c r="I32" s="297"/>
      <c r="J32" s="297"/>
      <c r="K32" s="297"/>
      <c r="L32" s="297"/>
      <c r="M32" s="43"/>
      <c r="N32" s="43"/>
      <c r="O32" s="21"/>
    </row>
    <row r="33" spans="2:15" ht="36.75" customHeight="1">
      <c r="B33" s="297" t="s">
        <v>199</v>
      </c>
      <c r="C33" s="297"/>
      <c r="D33" s="297"/>
      <c r="E33" s="297"/>
      <c r="F33" s="297"/>
      <c r="G33" s="297"/>
      <c r="H33" s="297"/>
      <c r="I33" s="297"/>
      <c r="J33" s="297"/>
      <c r="K33" s="297"/>
      <c r="L33" s="297"/>
      <c r="M33" s="43"/>
      <c r="N33" s="43"/>
      <c r="O33" s="21"/>
    </row>
    <row r="34" spans="2:15" ht="26.45" customHeight="1">
      <c r="B34" s="297" t="s">
        <v>200</v>
      </c>
      <c r="C34" s="297"/>
      <c r="D34" s="297"/>
      <c r="E34" s="297"/>
      <c r="F34" s="297"/>
      <c r="G34" s="297"/>
      <c r="H34" s="297"/>
      <c r="I34" s="297"/>
      <c r="J34" s="297"/>
      <c r="K34" s="297"/>
      <c r="L34" s="297"/>
      <c r="M34" s="43"/>
      <c r="N34" s="43"/>
      <c r="O34" s="21"/>
    </row>
    <row r="35" spans="2:15" ht="26.45" customHeight="1">
      <c r="B35" s="297" t="s">
        <v>201</v>
      </c>
      <c r="C35" s="297"/>
      <c r="D35" s="297"/>
      <c r="E35" s="297"/>
      <c r="F35" s="297"/>
      <c r="G35" s="297"/>
      <c r="H35" s="297"/>
      <c r="I35" s="297"/>
      <c r="J35" s="297"/>
      <c r="K35" s="297"/>
      <c r="L35" s="297"/>
      <c r="M35" s="43"/>
      <c r="N35" s="43"/>
      <c r="O35" s="21"/>
    </row>
    <row r="36" spans="2:15" ht="14.25" customHeight="1">
      <c r="B36" s="297" t="s">
        <v>202</v>
      </c>
      <c r="C36" s="297"/>
      <c r="D36" s="297"/>
      <c r="E36" s="297"/>
      <c r="F36" s="297"/>
      <c r="G36" s="297"/>
      <c r="H36" s="297"/>
      <c r="I36" s="297"/>
      <c r="J36" s="297"/>
      <c r="K36" s="297"/>
      <c r="L36" s="297"/>
      <c r="M36" s="43"/>
      <c r="N36" s="43"/>
      <c r="O36" s="21"/>
    </row>
    <row r="37" spans="2:15" ht="26.25" customHeight="1">
      <c r="B37" s="297" t="s">
        <v>203</v>
      </c>
      <c r="C37" s="297"/>
      <c r="D37" s="297"/>
      <c r="E37" s="297"/>
      <c r="F37" s="297"/>
      <c r="G37" s="297"/>
      <c r="H37" s="297"/>
      <c r="I37" s="297"/>
      <c r="J37" s="297"/>
      <c r="K37" s="297"/>
      <c r="L37" s="297"/>
      <c r="M37" s="43"/>
      <c r="N37" s="43"/>
      <c r="O37" s="21"/>
    </row>
    <row r="38" spans="2:15" ht="26.25" customHeight="1">
      <c r="B38" s="51" t="s">
        <v>204</v>
      </c>
      <c r="C38" s="23"/>
      <c r="D38" s="23"/>
      <c r="E38" s="23"/>
      <c r="F38" s="23"/>
      <c r="G38" s="23"/>
      <c r="H38" s="23"/>
      <c r="I38" s="23"/>
      <c r="J38" s="23"/>
      <c r="K38" s="23"/>
      <c r="L38" s="23"/>
      <c r="M38" s="43"/>
      <c r="N38" s="43"/>
      <c r="O38" s="21"/>
    </row>
    <row r="39" spans="2:15" ht="26.25" customHeight="1">
      <c r="B39" s="297" t="s">
        <v>205</v>
      </c>
      <c r="C39" s="297"/>
      <c r="D39" s="297"/>
      <c r="E39" s="297"/>
      <c r="F39" s="297"/>
      <c r="G39" s="297"/>
      <c r="H39" s="297"/>
      <c r="I39" s="297"/>
      <c r="J39" s="297"/>
      <c r="K39" s="297"/>
      <c r="L39" s="297"/>
      <c r="M39" s="43"/>
      <c r="N39" s="43"/>
      <c r="O39" s="21"/>
    </row>
    <row r="40" spans="2:15" ht="18" customHeight="1">
      <c r="B40" s="40"/>
      <c r="C40" s="40"/>
      <c r="D40" s="40"/>
      <c r="E40" s="40"/>
      <c r="F40" s="40"/>
      <c r="G40" s="40"/>
      <c r="H40" s="40"/>
      <c r="I40" s="40"/>
      <c r="J40" s="40"/>
      <c r="K40" s="40"/>
      <c r="L40" s="40"/>
      <c r="M40" s="43"/>
      <c r="N40" s="43"/>
      <c r="O40" s="21"/>
    </row>
    <row r="41" spans="2:15" ht="17.45" customHeight="1">
      <c r="B41" s="51" t="s">
        <v>206</v>
      </c>
      <c r="C41" s="23"/>
      <c r="D41" s="23"/>
      <c r="E41" s="23"/>
      <c r="F41" s="23"/>
      <c r="G41" s="23"/>
      <c r="H41" s="23"/>
      <c r="I41" s="23"/>
      <c r="J41" s="43"/>
      <c r="K41" s="43"/>
      <c r="L41" s="12"/>
      <c r="M41" s="43"/>
      <c r="N41" s="43"/>
      <c r="O41" s="21"/>
    </row>
    <row r="42" spans="2:15" ht="26.45" customHeight="1">
      <c r="B42" s="297" t="s">
        <v>207</v>
      </c>
      <c r="C42" s="297"/>
      <c r="D42" s="297"/>
      <c r="E42" s="297"/>
      <c r="F42" s="297"/>
      <c r="G42" s="297"/>
      <c r="H42" s="297"/>
      <c r="I42" s="297"/>
      <c r="J42" s="297"/>
      <c r="K42" s="297"/>
      <c r="L42" s="297"/>
      <c r="M42" s="43"/>
      <c r="N42" s="43"/>
      <c r="O42" s="21"/>
    </row>
    <row r="43" spans="2:15" ht="53.45" customHeight="1">
      <c r="B43" s="297" t="s">
        <v>208</v>
      </c>
      <c r="C43" s="297"/>
      <c r="D43" s="297"/>
      <c r="E43" s="297"/>
      <c r="F43" s="297"/>
      <c r="G43" s="297"/>
      <c r="H43" s="297"/>
      <c r="I43" s="297"/>
      <c r="J43" s="297"/>
      <c r="K43" s="297"/>
      <c r="L43" s="297"/>
      <c r="M43" s="43"/>
      <c r="N43" s="43"/>
      <c r="O43" s="21"/>
    </row>
    <row r="44" spans="2:15">
      <c r="B44" s="36"/>
      <c r="C44" s="36"/>
      <c r="D44" s="36"/>
      <c r="E44" s="36"/>
      <c r="F44" s="36"/>
      <c r="G44" s="36"/>
      <c r="H44" s="36"/>
      <c r="I44" s="36"/>
      <c r="J44" s="36"/>
      <c r="K44" s="36"/>
      <c r="L44" s="36"/>
      <c r="M44" s="36"/>
      <c r="N44" s="36"/>
      <c r="O44" s="36"/>
    </row>
    <row r="45" spans="2:15">
      <c r="B45" s="298" t="s">
        <v>209</v>
      </c>
      <c r="C45" s="298"/>
      <c r="D45" s="298"/>
      <c r="E45" s="298"/>
      <c r="F45" s="298"/>
      <c r="G45" s="298"/>
      <c r="H45" s="298"/>
      <c r="I45" s="298"/>
      <c r="J45" s="298"/>
      <c r="K45" s="298"/>
      <c r="L45" s="298"/>
      <c r="M45" s="298"/>
      <c r="N45" s="298"/>
      <c r="O45" s="298"/>
    </row>
    <row r="46" spans="2:15">
      <c r="B46" s="298"/>
      <c r="C46" s="298"/>
      <c r="D46" s="298"/>
      <c r="E46" s="298"/>
      <c r="F46" s="298"/>
      <c r="G46" s="298"/>
      <c r="H46" s="298"/>
      <c r="I46" s="298"/>
      <c r="J46" s="298"/>
      <c r="K46" s="298"/>
      <c r="L46" s="298"/>
      <c r="M46" s="298"/>
      <c r="N46" s="298"/>
      <c r="O46" s="298"/>
    </row>
    <row r="47" spans="2:15">
      <c r="B47" s="29"/>
      <c r="C47" s="29"/>
      <c r="D47" s="29"/>
      <c r="E47" s="29"/>
      <c r="F47" s="29"/>
      <c r="G47" s="29"/>
      <c r="H47" s="19"/>
      <c r="I47" s="19"/>
      <c r="J47" s="19"/>
      <c r="K47" s="19"/>
      <c r="L47" s="19"/>
      <c r="M47" s="19"/>
      <c r="N47" s="19"/>
      <c r="O47" s="19"/>
    </row>
    <row r="48" spans="2:15">
      <c r="B48" s="19"/>
      <c r="C48" s="19"/>
      <c r="D48" s="19"/>
      <c r="E48" s="19"/>
      <c r="F48" s="19"/>
      <c r="G48" s="19"/>
      <c r="H48" s="19"/>
      <c r="I48" s="19"/>
      <c r="J48" s="19"/>
      <c r="K48" s="19"/>
      <c r="L48" s="19"/>
      <c r="M48" s="19"/>
      <c r="N48" s="19"/>
      <c r="O48" s="19"/>
    </row>
    <row r="52" spans="2:15">
      <c r="C52" s="22"/>
      <c r="D52" s="22"/>
      <c r="E52" s="22"/>
      <c r="F52" s="22"/>
      <c r="G52" s="22"/>
      <c r="H52" s="22"/>
      <c r="I52" s="22"/>
      <c r="J52" s="22"/>
      <c r="K52" s="22"/>
      <c r="L52" s="22"/>
      <c r="M52" s="22"/>
      <c r="N52" s="22"/>
      <c r="O52" s="22"/>
    </row>
    <row r="53" spans="2:15">
      <c r="B53" s="22"/>
      <c r="C53" s="22"/>
      <c r="D53" s="22"/>
      <c r="E53" s="22"/>
      <c r="F53" s="22"/>
      <c r="G53" s="22"/>
      <c r="H53" s="22"/>
      <c r="I53" s="22"/>
      <c r="J53" s="22"/>
      <c r="K53" s="22"/>
      <c r="L53" s="22"/>
      <c r="M53" s="22"/>
      <c r="N53" s="22"/>
      <c r="O53" s="22"/>
    </row>
    <row r="54" spans="2:15">
      <c r="B54" s="22"/>
      <c r="C54" s="22"/>
      <c r="D54" s="22"/>
      <c r="E54" s="22"/>
      <c r="F54" s="22"/>
      <c r="G54" s="22"/>
      <c r="H54" s="22"/>
      <c r="I54" s="22"/>
      <c r="J54" s="22"/>
      <c r="K54" s="22"/>
      <c r="L54" s="22"/>
      <c r="M54" s="22"/>
      <c r="N54" s="22"/>
      <c r="O54" s="22"/>
    </row>
    <row r="55" spans="2:15">
      <c r="B55" s="22"/>
      <c r="C55" s="22"/>
      <c r="D55" s="22"/>
      <c r="E55" s="22"/>
      <c r="F55" s="22"/>
      <c r="G55" s="22"/>
      <c r="H55" s="22"/>
      <c r="I55" s="22"/>
      <c r="J55" s="22"/>
      <c r="K55" s="22"/>
      <c r="L55" s="22"/>
      <c r="M55" s="22"/>
      <c r="N55" s="22"/>
      <c r="O55" s="22"/>
    </row>
  </sheetData>
  <mergeCells count="22">
    <mergeCell ref="B27:J27"/>
    <mergeCell ref="B18:J18"/>
    <mergeCell ref="B26:J26"/>
    <mergeCell ref="B19:J19"/>
    <mergeCell ref="B20:J20"/>
    <mergeCell ref="B25:J25"/>
    <mergeCell ref="B22:J22"/>
    <mergeCell ref="B23:J23"/>
    <mergeCell ref="B24:J24"/>
    <mergeCell ref="B45:O46"/>
    <mergeCell ref="B29:L29"/>
    <mergeCell ref="B30:L30"/>
    <mergeCell ref="B31:L31"/>
    <mergeCell ref="B42:L42"/>
    <mergeCell ref="B43:L43"/>
    <mergeCell ref="B33:L33"/>
    <mergeCell ref="B37:L37"/>
    <mergeCell ref="B34:L34"/>
    <mergeCell ref="B36:L36"/>
    <mergeCell ref="B35:L35"/>
    <mergeCell ref="B32:L32"/>
    <mergeCell ref="B39:L39"/>
  </mergeCells>
  <pageMargins left="0.25" right="0.25" top="0.5" bottom="0.5" header="0.3" footer="0.3"/>
  <pageSetup paperSize="9" scale="7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197EB-9064-4ABF-A89A-D24779E64F74}">
  <sheetPr>
    <tabColor theme="4" tint="-0.249977111117893"/>
    <pageSetUpPr fitToPage="1"/>
  </sheetPr>
  <dimension ref="A1:AN514"/>
  <sheetViews>
    <sheetView topLeftCell="A36" zoomScale="110" zoomScaleNormal="110" workbookViewId="0">
      <selection activeCell="B55" sqref="B55"/>
    </sheetView>
  </sheetViews>
  <sheetFormatPr defaultColWidth="8.85546875" defaultRowHeight="14.1"/>
  <cols>
    <col min="1" max="1" width="5.85546875" style="82" customWidth="1"/>
    <col min="2" max="2" width="33.42578125" style="82" customWidth="1"/>
    <col min="3" max="3" width="47.42578125" style="82" customWidth="1"/>
    <col min="4" max="4" width="26.42578125" style="82" customWidth="1"/>
    <col min="5" max="5" width="19.42578125" style="82" customWidth="1"/>
    <col min="6" max="6" width="25.140625" style="13" hidden="1" customWidth="1"/>
    <col min="7" max="7" width="19" style="82" customWidth="1"/>
    <col min="8" max="8" width="27" style="82" customWidth="1"/>
    <col min="9" max="9" width="14.42578125" style="82" customWidth="1"/>
    <col min="10" max="11" width="19.85546875" style="82" customWidth="1"/>
    <col min="12" max="12" width="21.42578125" style="82" customWidth="1"/>
    <col min="13" max="40" width="8.85546875" style="21"/>
    <col min="41" max="16384" width="8.85546875" style="82"/>
  </cols>
  <sheetData>
    <row r="1" spans="1:12" ht="15" customHeight="1">
      <c r="A1" s="348" t="s">
        <v>210</v>
      </c>
      <c r="B1" s="348"/>
      <c r="C1" s="348"/>
      <c r="D1" s="348"/>
      <c r="E1" s="348"/>
      <c r="F1" s="349"/>
      <c r="G1" s="348"/>
      <c r="H1" s="348"/>
      <c r="I1" s="348"/>
      <c r="J1" s="348"/>
      <c r="K1" s="348"/>
      <c r="L1" s="348"/>
    </row>
    <row r="2" spans="1:12" ht="19.5" customHeight="1">
      <c r="A2" s="350" t="s">
        <v>211</v>
      </c>
      <c r="B2" s="350"/>
      <c r="C2" s="350"/>
      <c r="D2" s="350"/>
      <c r="E2" s="350"/>
      <c r="F2" s="350"/>
      <c r="G2" s="350"/>
      <c r="H2" s="350"/>
      <c r="I2" s="350"/>
      <c r="J2" s="350"/>
      <c r="K2" s="350"/>
      <c r="L2" s="350"/>
    </row>
    <row r="3" spans="1:12" s="176" customFormat="1" ht="15.75" customHeight="1">
      <c r="A3" s="351" t="s">
        <v>212</v>
      </c>
      <c r="B3" s="351"/>
      <c r="C3" s="351"/>
      <c r="D3" s="351"/>
      <c r="E3" s="351"/>
      <c r="F3" s="352"/>
      <c r="G3" s="351"/>
      <c r="H3" s="351"/>
      <c r="I3" s="351"/>
      <c r="J3" s="351"/>
      <c r="K3" s="351"/>
      <c r="L3" s="351"/>
    </row>
    <row r="4" spans="1:12" ht="14.25" customHeight="1">
      <c r="A4" s="353" t="s">
        <v>213</v>
      </c>
      <c r="B4" s="353"/>
      <c r="C4" s="353"/>
      <c r="D4" s="353"/>
      <c r="E4" s="353"/>
      <c r="F4" s="354"/>
      <c r="G4" s="353"/>
      <c r="H4" s="353"/>
      <c r="I4" s="353"/>
      <c r="J4" s="353"/>
      <c r="K4" s="353"/>
      <c r="L4" s="353"/>
    </row>
    <row r="5" spans="1:12" ht="62.25" customHeight="1">
      <c r="A5" s="172"/>
      <c r="B5" s="172"/>
      <c r="C5" s="172"/>
      <c r="D5" s="172"/>
      <c r="E5" s="172"/>
      <c r="F5" s="99"/>
      <c r="G5" s="172"/>
      <c r="H5" s="172"/>
      <c r="I5" s="172"/>
      <c r="J5" s="172"/>
      <c r="K5" s="172"/>
      <c r="L5" s="172"/>
    </row>
    <row r="6" spans="1:12" ht="55.5" customHeight="1" thickBot="1">
      <c r="A6" s="173" t="s">
        <v>214</v>
      </c>
      <c r="B6" s="173" t="s">
        <v>215</v>
      </c>
      <c r="C6" s="174" t="s">
        <v>216</v>
      </c>
      <c r="D6" s="173" t="s">
        <v>217</v>
      </c>
      <c r="E6" s="174" t="s">
        <v>218</v>
      </c>
      <c r="F6" s="97" t="s">
        <v>219</v>
      </c>
      <c r="G6" s="173" t="s">
        <v>220</v>
      </c>
      <c r="H6" s="173" t="s">
        <v>221</v>
      </c>
      <c r="I6" s="174" t="s">
        <v>222</v>
      </c>
      <c r="J6" s="173" t="s">
        <v>223</v>
      </c>
      <c r="K6" s="173" t="s">
        <v>224</v>
      </c>
      <c r="L6" s="173" t="s">
        <v>225</v>
      </c>
    </row>
    <row r="7" spans="1:12" ht="23.1">
      <c r="A7" s="81">
        <v>1</v>
      </c>
      <c r="B7" s="80" t="s">
        <v>226</v>
      </c>
      <c r="C7" s="92" t="s">
        <v>227</v>
      </c>
      <c r="D7" s="37" t="s">
        <v>228</v>
      </c>
      <c r="E7" s="175">
        <v>160000</v>
      </c>
      <c r="F7" s="79"/>
      <c r="G7" s="92" t="s">
        <v>229</v>
      </c>
      <c r="H7" s="92" t="s">
        <v>230</v>
      </c>
      <c r="I7" s="177" t="s">
        <v>65</v>
      </c>
      <c r="J7" s="178">
        <v>45901</v>
      </c>
      <c r="K7" s="178">
        <v>45992</v>
      </c>
      <c r="L7" s="283" t="s">
        <v>231</v>
      </c>
    </row>
    <row r="8" spans="1:12">
      <c r="A8" s="77">
        <v>1</v>
      </c>
      <c r="B8" s="76" t="s">
        <v>232</v>
      </c>
      <c r="C8" s="38"/>
      <c r="D8" s="37"/>
      <c r="E8" s="95"/>
      <c r="F8" s="95"/>
      <c r="G8" s="75"/>
      <c r="H8" s="75"/>
      <c r="I8" s="46"/>
      <c r="J8" s="74"/>
      <c r="K8" s="74"/>
      <c r="L8" s="73"/>
    </row>
    <row r="9" spans="1:12" ht="14.45" thickBot="1">
      <c r="A9" s="86">
        <v>1</v>
      </c>
      <c r="B9" s="85" t="s">
        <v>233</v>
      </c>
      <c r="C9" s="69"/>
      <c r="D9" s="69"/>
      <c r="E9" s="84"/>
      <c r="F9" s="84"/>
      <c r="G9" s="83"/>
      <c r="H9" s="83"/>
      <c r="I9" s="83"/>
      <c r="J9" s="65"/>
      <c r="K9" s="65"/>
      <c r="L9" s="64"/>
    </row>
    <row r="10" spans="1:12" ht="23.1">
      <c r="A10" s="94">
        <f>A7+1</f>
        <v>2</v>
      </c>
      <c r="B10" s="93" t="s">
        <v>226</v>
      </c>
      <c r="C10" s="92" t="s">
        <v>234</v>
      </c>
      <c r="D10" s="37" t="s">
        <v>228</v>
      </c>
      <c r="E10" s="175">
        <v>140000</v>
      </c>
      <c r="F10" s="79"/>
      <c r="G10" s="92" t="s">
        <v>229</v>
      </c>
      <c r="H10" s="92" t="s">
        <v>235</v>
      </c>
      <c r="I10" s="177" t="s">
        <v>65</v>
      </c>
      <c r="J10" s="178">
        <v>45901</v>
      </c>
      <c r="K10" s="178">
        <v>45992</v>
      </c>
      <c r="L10" s="283" t="s">
        <v>236</v>
      </c>
    </row>
    <row r="11" spans="1:12">
      <c r="A11" s="89">
        <f>A8+1</f>
        <v>2</v>
      </c>
      <c r="B11" s="88" t="s">
        <v>232</v>
      </c>
      <c r="C11" s="37"/>
      <c r="D11" s="37"/>
      <c r="E11" s="34"/>
      <c r="F11" s="34"/>
      <c r="G11" s="87"/>
      <c r="H11" s="87"/>
      <c r="I11" s="87"/>
      <c r="J11" s="74"/>
      <c r="K11" s="74"/>
      <c r="L11" s="73"/>
    </row>
    <row r="12" spans="1:12" ht="14.45" thickBot="1">
      <c r="A12" s="86">
        <f>A9+1</f>
        <v>2</v>
      </c>
      <c r="B12" s="85" t="s">
        <v>233</v>
      </c>
      <c r="C12" s="69"/>
      <c r="D12" s="69"/>
      <c r="E12" s="84"/>
      <c r="F12" s="84"/>
      <c r="G12" s="83"/>
      <c r="H12" s="83"/>
      <c r="I12" s="83"/>
      <c r="J12" s="65"/>
      <c r="K12" s="65"/>
      <c r="L12" s="64"/>
    </row>
    <row r="13" spans="1:12" ht="23.1">
      <c r="A13" s="81">
        <f t="shared" ref="A13:A51" si="0">A10+1</f>
        <v>3</v>
      </c>
      <c r="B13" s="80" t="s">
        <v>226</v>
      </c>
      <c r="C13" s="92" t="s">
        <v>237</v>
      </c>
      <c r="D13" s="37" t="s">
        <v>228</v>
      </c>
      <c r="E13" s="91">
        <v>160000</v>
      </c>
      <c r="F13" s="91"/>
      <c r="G13" s="92" t="s">
        <v>229</v>
      </c>
      <c r="H13" s="92" t="s">
        <v>235</v>
      </c>
      <c r="I13" s="177" t="s">
        <v>65</v>
      </c>
      <c r="J13" s="178">
        <v>45901</v>
      </c>
      <c r="K13" s="178">
        <v>45992</v>
      </c>
      <c r="L13" s="283" t="s">
        <v>238</v>
      </c>
    </row>
    <row r="14" spans="1:12">
      <c r="A14" s="89">
        <f t="shared" si="0"/>
        <v>3</v>
      </c>
      <c r="B14" s="88" t="s">
        <v>232</v>
      </c>
      <c r="C14" s="37"/>
      <c r="D14" s="37"/>
      <c r="E14" s="34"/>
      <c r="F14" s="34"/>
      <c r="G14" s="87"/>
      <c r="H14" s="87"/>
      <c r="I14" s="87"/>
      <c r="J14" s="74"/>
      <c r="K14" s="74"/>
      <c r="L14" s="73"/>
    </row>
    <row r="15" spans="1:12" ht="14.45" thickBot="1">
      <c r="A15" s="86">
        <f t="shared" si="0"/>
        <v>3</v>
      </c>
      <c r="B15" s="85" t="s">
        <v>233</v>
      </c>
      <c r="C15" s="69"/>
      <c r="D15" s="69"/>
      <c r="E15" s="84"/>
      <c r="F15" s="84"/>
      <c r="G15" s="83"/>
      <c r="H15" s="83"/>
      <c r="I15" s="83"/>
      <c r="J15" s="65"/>
      <c r="K15" s="65"/>
      <c r="L15" s="64"/>
    </row>
    <row r="16" spans="1:12" ht="20.25" customHeight="1">
      <c r="A16" s="81">
        <f t="shared" si="0"/>
        <v>4</v>
      </c>
      <c r="B16" s="80" t="s">
        <v>226</v>
      </c>
      <c r="C16" s="92" t="s">
        <v>239</v>
      </c>
      <c r="D16" s="37" t="s">
        <v>228</v>
      </c>
      <c r="E16" s="175">
        <v>140000</v>
      </c>
      <c r="F16" s="79"/>
      <c r="G16" s="92" t="s">
        <v>229</v>
      </c>
      <c r="H16" s="92" t="s">
        <v>235</v>
      </c>
      <c r="I16" s="177" t="s">
        <v>65</v>
      </c>
      <c r="J16" s="178">
        <v>46266</v>
      </c>
      <c r="K16" s="178">
        <v>46357</v>
      </c>
      <c r="L16" s="283" t="s">
        <v>240</v>
      </c>
    </row>
    <row r="17" spans="1:40" s="13" customFormat="1">
      <c r="A17" s="77">
        <f t="shared" si="0"/>
        <v>4</v>
      </c>
      <c r="B17" s="76" t="s">
        <v>232</v>
      </c>
      <c r="C17" s="38"/>
      <c r="D17" s="37"/>
      <c r="E17" s="33"/>
      <c r="F17" s="33"/>
      <c r="G17" s="75"/>
      <c r="H17" s="75"/>
      <c r="I17" s="46"/>
      <c r="J17" s="74"/>
      <c r="K17" s="74"/>
      <c r="L17" s="73"/>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row>
    <row r="18" spans="1:40" s="13" customFormat="1" ht="14.45" thickBot="1">
      <c r="A18" s="77">
        <f t="shared" si="0"/>
        <v>4</v>
      </c>
      <c r="B18" s="85" t="s">
        <v>233</v>
      </c>
      <c r="C18" s="70"/>
      <c r="D18" s="169"/>
      <c r="E18" s="68"/>
      <c r="F18" s="62"/>
      <c r="G18" s="67"/>
      <c r="H18" s="67"/>
      <c r="I18" s="66"/>
      <c r="J18" s="65"/>
      <c r="K18" s="65"/>
      <c r="L18" s="64"/>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row>
    <row r="19" spans="1:40" ht="23.45" thickBot="1">
      <c r="A19" s="86">
        <f t="shared" si="0"/>
        <v>5</v>
      </c>
      <c r="B19" s="85" t="s">
        <v>226</v>
      </c>
      <c r="C19" s="69" t="s">
        <v>241</v>
      </c>
      <c r="D19" s="37" t="s">
        <v>228</v>
      </c>
      <c r="E19" s="84">
        <v>120000</v>
      </c>
      <c r="F19" s="68"/>
      <c r="G19" s="92" t="s">
        <v>229</v>
      </c>
      <c r="H19" s="92" t="s">
        <v>235</v>
      </c>
      <c r="I19" s="177" t="s">
        <v>65</v>
      </c>
      <c r="J19" s="178">
        <v>46266</v>
      </c>
      <c r="K19" s="178">
        <v>46357</v>
      </c>
      <c r="L19" s="64" t="s">
        <v>242</v>
      </c>
    </row>
    <row r="20" spans="1:40" ht="14.45" thickBot="1">
      <c r="A20" s="72">
        <f t="shared" si="0"/>
        <v>5</v>
      </c>
      <c r="B20" s="71"/>
      <c r="C20" s="70"/>
      <c r="D20" s="169"/>
      <c r="E20" s="68"/>
      <c r="F20" s="62"/>
      <c r="G20" s="67"/>
      <c r="H20" s="67"/>
      <c r="I20" s="66"/>
      <c r="J20" s="65"/>
      <c r="K20" s="65"/>
      <c r="L20" s="64"/>
    </row>
    <row r="21" spans="1:40" ht="14.45" thickBot="1">
      <c r="A21" s="72">
        <f t="shared" si="0"/>
        <v>5</v>
      </c>
      <c r="B21" s="71"/>
      <c r="C21" s="70"/>
      <c r="D21" s="169"/>
      <c r="E21" s="68"/>
      <c r="F21" s="62"/>
      <c r="G21" s="67"/>
      <c r="H21" s="67"/>
      <c r="I21" s="66"/>
      <c r="J21" s="65"/>
      <c r="K21" s="65"/>
      <c r="L21" s="64"/>
    </row>
    <row r="22" spans="1:40" ht="23.1">
      <c r="A22" s="81">
        <f t="shared" si="0"/>
        <v>6</v>
      </c>
      <c r="B22" s="80" t="s">
        <v>226</v>
      </c>
      <c r="C22" s="92" t="s">
        <v>243</v>
      </c>
      <c r="D22" s="37" t="s">
        <v>228</v>
      </c>
      <c r="E22" s="91">
        <v>195000</v>
      </c>
      <c r="F22" s="78"/>
      <c r="G22" s="92" t="s">
        <v>229</v>
      </c>
      <c r="H22" s="92" t="s">
        <v>235</v>
      </c>
      <c r="I22" s="177" t="s">
        <v>65</v>
      </c>
      <c r="J22" s="178">
        <v>46266</v>
      </c>
      <c r="K22" s="178">
        <v>46357</v>
      </c>
      <c r="L22" s="283" t="s">
        <v>244</v>
      </c>
    </row>
    <row r="23" spans="1:40" s="13" customFormat="1">
      <c r="A23" s="77">
        <f t="shared" si="0"/>
        <v>6</v>
      </c>
      <c r="B23" s="76" t="s">
        <v>232</v>
      </c>
      <c r="C23" s="38"/>
      <c r="D23" s="37"/>
      <c r="E23" s="33"/>
      <c r="F23" s="33"/>
      <c r="G23" s="75"/>
      <c r="H23" s="75"/>
      <c r="I23" s="46"/>
      <c r="J23" s="74"/>
      <c r="K23" s="74"/>
      <c r="L23" s="73"/>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row>
    <row r="24" spans="1:40" s="13" customFormat="1" ht="14.45" thickBot="1">
      <c r="A24" s="72">
        <f t="shared" si="0"/>
        <v>6</v>
      </c>
      <c r="B24" s="71" t="s">
        <v>233</v>
      </c>
      <c r="C24" s="70"/>
      <c r="D24" s="69"/>
      <c r="E24" s="68"/>
      <c r="F24" s="68"/>
      <c r="G24" s="67"/>
      <c r="H24" s="67"/>
      <c r="I24" s="66"/>
      <c r="J24" s="65"/>
      <c r="K24" s="65"/>
      <c r="L24" s="64"/>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row>
    <row r="25" spans="1:40" ht="23.1">
      <c r="A25" s="81">
        <f t="shared" si="0"/>
        <v>7</v>
      </c>
      <c r="B25" s="80" t="s">
        <v>226</v>
      </c>
      <c r="C25" s="92" t="s">
        <v>245</v>
      </c>
      <c r="D25" s="37" t="s">
        <v>228</v>
      </c>
      <c r="E25" s="91">
        <v>110000</v>
      </c>
      <c r="F25" s="78"/>
      <c r="G25" s="92" t="s">
        <v>229</v>
      </c>
      <c r="H25" s="92" t="s">
        <v>235</v>
      </c>
      <c r="I25" s="177" t="s">
        <v>65</v>
      </c>
      <c r="J25" s="178">
        <v>46631</v>
      </c>
      <c r="K25" s="178">
        <v>46722</v>
      </c>
      <c r="L25" s="284" t="s">
        <v>246</v>
      </c>
    </row>
    <row r="26" spans="1:40" s="13" customFormat="1">
      <c r="A26" s="77">
        <f t="shared" si="0"/>
        <v>7</v>
      </c>
      <c r="B26" s="76" t="s">
        <v>232</v>
      </c>
      <c r="C26" s="38"/>
      <c r="D26" s="37"/>
      <c r="E26" s="33"/>
      <c r="F26" s="33"/>
      <c r="G26" s="75"/>
      <c r="H26" s="75"/>
      <c r="I26" s="46"/>
      <c r="J26" s="74"/>
      <c r="K26" s="74"/>
      <c r="L26" s="73"/>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row>
    <row r="27" spans="1:40" s="13" customFormat="1" ht="14.45" thickBot="1">
      <c r="A27" s="72">
        <f t="shared" si="0"/>
        <v>7</v>
      </c>
      <c r="B27" s="71" t="s">
        <v>233</v>
      </c>
      <c r="C27" s="70"/>
      <c r="D27" s="69"/>
      <c r="E27" s="68"/>
      <c r="F27" s="68"/>
      <c r="G27" s="67"/>
      <c r="H27" s="67"/>
      <c r="I27" s="66"/>
      <c r="J27" s="65"/>
      <c r="K27" s="65"/>
      <c r="L27" s="64"/>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row>
    <row r="28" spans="1:40" s="13" customFormat="1" ht="23.1">
      <c r="A28" s="220">
        <f t="shared" si="0"/>
        <v>8</v>
      </c>
      <c r="B28" s="80" t="s">
        <v>226</v>
      </c>
      <c r="C28" s="166" t="s">
        <v>247</v>
      </c>
      <c r="D28" s="37" t="s">
        <v>228</v>
      </c>
      <c r="E28" s="179">
        <v>140000</v>
      </c>
      <c r="F28" s="62"/>
      <c r="G28" s="92" t="s">
        <v>229</v>
      </c>
      <c r="H28" s="92" t="s">
        <v>235</v>
      </c>
      <c r="I28" s="177" t="s">
        <v>65</v>
      </c>
      <c r="J28" s="178">
        <v>46631</v>
      </c>
      <c r="K28" s="178">
        <v>46722</v>
      </c>
      <c r="L28" s="284" t="s">
        <v>248</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row>
    <row r="29" spans="1:40" s="13" customFormat="1">
      <c r="A29" s="215">
        <f t="shared" si="0"/>
        <v>8</v>
      </c>
      <c r="B29" s="76" t="s">
        <v>232</v>
      </c>
      <c r="C29" s="216"/>
      <c r="D29" s="223"/>
      <c r="E29" s="217"/>
      <c r="F29" s="170"/>
      <c r="G29" s="218"/>
      <c r="H29" s="218"/>
      <c r="I29" s="219"/>
      <c r="J29" s="167"/>
      <c r="K29" s="167"/>
      <c r="L29" s="168"/>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row>
    <row r="30" spans="1:40" s="13" customFormat="1" ht="14.45" thickBot="1">
      <c r="A30" s="221">
        <f t="shared" si="0"/>
        <v>8</v>
      </c>
      <c r="B30" s="71" t="s">
        <v>233</v>
      </c>
      <c r="C30" s="222"/>
      <c r="D30" s="169"/>
      <c r="E30" s="224"/>
      <c r="F30" s="170"/>
      <c r="G30" s="225"/>
      <c r="H30" s="225"/>
      <c r="I30" s="226"/>
      <c r="J30" s="103"/>
      <c r="K30" s="103"/>
      <c r="L30" s="102"/>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row>
    <row r="31" spans="1:40" s="13" customFormat="1" ht="23.1">
      <c r="A31" s="220">
        <f t="shared" si="0"/>
        <v>9</v>
      </c>
      <c r="B31" s="80" t="s">
        <v>226</v>
      </c>
      <c r="C31" s="166" t="s">
        <v>249</v>
      </c>
      <c r="D31" s="37" t="s">
        <v>228</v>
      </c>
      <c r="E31" s="179">
        <v>120000</v>
      </c>
      <c r="F31" s="62"/>
      <c r="G31" s="92" t="s">
        <v>229</v>
      </c>
      <c r="H31" s="92" t="s">
        <v>235</v>
      </c>
      <c r="I31" s="177" t="s">
        <v>65</v>
      </c>
      <c r="J31" s="178">
        <v>46631</v>
      </c>
      <c r="K31" s="178">
        <v>46722</v>
      </c>
      <c r="L31" s="171" t="s">
        <v>250</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row>
    <row r="32" spans="1:40" s="13" customFormat="1">
      <c r="A32" s="215">
        <f t="shared" si="0"/>
        <v>9</v>
      </c>
      <c r="B32" s="76" t="s">
        <v>232</v>
      </c>
      <c r="C32" s="216"/>
      <c r="D32" s="223"/>
      <c r="E32" s="217"/>
      <c r="F32" s="170"/>
      <c r="G32" s="218"/>
      <c r="H32" s="218"/>
      <c r="I32" s="219"/>
      <c r="J32" s="167"/>
      <c r="K32" s="167"/>
      <c r="L32" s="168"/>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row>
    <row r="33" spans="1:40" s="13" customFormat="1" ht="14.45" thickBot="1">
      <c r="A33" s="221">
        <f t="shared" si="0"/>
        <v>9</v>
      </c>
      <c r="B33" s="71" t="s">
        <v>233</v>
      </c>
      <c r="C33" s="222"/>
      <c r="D33" s="169"/>
      <c r="E33" s="224"/>
      <c r="F33" s="170"/>
      <c r="G33" s="225"/>
      <c r="H33" s="225"/>
      <c r="I33" s="226"/>
      <c r="J33" s="103"/>
      <c r="K33" s="103"/>
      <c r="L33" s="102"/>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row>
    <row r="34" spans="1:40" s="13" customFormat="1" ht="23.45" thickBot="1">
      <c r="A34" s="221">
        <f>A31+1</f>
        <v>10</v>
      </c>
      <c r="B34" s="80" t="s">
        <v>226</v>
      </c>
      <c r="C34" s="166" t="s">
        <v>251</v>
      </c>
      <c r="D34" s="37" t="s">
        <v>228</v>
      </c>
      <c r="E34" s="179">
        <v>16000</v>
      </c>
      <c r="F34" s="62"/>
      <c r="G34" s="92" t="s">
        <v>229</v>
      </c>
      <c r="H34" s="92" t="s">
        <v>252</v>
      </c>
      <c r="I34" s="177" t="s">
        <v>65</v>
      </c>
      <c r="J34" s="178">
        <v>45901</v>
      </c>
      <c r="K34" s="178">
        <v>45992</v>
      </c>
      <c r="L34" s="171" t="s">
        <v>253</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row>
    <row r="35" spans="1:40" s="13" customFormat="1" ht="14.45" thickBot="1">
      <c r="A35" s="221">
        <f>A32+1</f>
        <v>10</v>
      </c>
      <c r="B35" s="76" t="s">
        <v>232</v>
      </c>
      <c r="C35" s="216"/>
      <c r="D35" s="223"/>
      <c r="E35" s="217"/>
      <c r="F35" s="170"/>
      <c r="G35" s="218"/>
      <c r="H35" s="218"/>
      <c r="I35" s="219"/>
      <c r="J35" s="167"/>
      <c r="K35" s="167"/>
      <c r="L35" s="168"/>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row>
    <row r="36" spans="1:40" s="13" customFormat="1" ht="14.45" thickBot="1">
      <c r="A36" s="221">
        <f>A33+1</f>
        <v>10</v>
      </c>
      <c r="B36" s="71" t="s">
        <v>233</v>
      </c>
      <c r="C36" s="222"/>
      <c r="D36" s="169"/>
      <c r="E36" s="224"/>
      <c r="F36" s="170"/>
      <c r="G36" s="225"/>
      <c r="H36" s="225"/>
      <c r="I36" s="226"/>
      <c r="J36" s="103"/>
      <c r="K36" s="103"/>
      <c r="L36" s="102"/>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row>
    <row r="37" spans="1:40" s="13" customFormat="1" ht="23.45" thickBot="1">
      <c r="A37" s="221">
        <f t="shared" si="0"/>
        <v>11</v>
      </c>
      <c r="B37" s="80" t="s">
        <v>226</v>
      </c>
      <c r="C37" s="166" t="s">
        <v>254</v>
      </c>
      <c r="D37" s="180" t="s">
        <v>255</v>
      </c>
      <c r="E37" s="179">
        <v>96000</v>
      </c>
      <c r="F37" s="62"/>
      <c r="G37" s="90" t="s">
        <v>229</v>
      </c>
      <c r="H37" s="90" t="s">
        <v>252</v>
      </c>
      <c r="I37" s="196" t="s">
        <v>65</v>
      </c>
      <c r="J37" s="178">
        <v>45901</v>
      </c>
      <c r="K37" s="178">
        <v>45992</v>
      </c>
      <c r="L37" s="171" t="s">
        <v>256</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row>
    <row r="38" spans="1:40" s="13" customFormat="1" ht="14.45" thickBot="1">
      <c r="A38" s="221">
        <f t="shared" si="0"/>
        <v>11</v>
      </c>
      <c r="B38" s="76" t="s">
        <v>232</v>
      </c>
      <c r="C38" s="216"/>
      <c r="D38" s="223"/>
      <c r="E38" s="217"/>
      <c r="F38" s="170"/>
      <c r="G38" s="218"/>
      <c r="H38" s="218"/>
      <c r="I38" s="219"/>
      <c r="J38" s="167"/>
      <c r="K38" s="167"/>
      <c r="L38" s="168"/>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row>
    <row r="39" spans="1:40" s="13" customFormat="1" ht="14.45" thickBot="1">
      <c r="A39" s="221">
        <f t="shared" si="0"/>
        <v>11</v>
      </c>
      <c r="B39" s="71" t="s">
        <v>233</v>
      </c>
      <c r="C39" s="222"/>
      <c r="D39" s="169"/>
      <c r="E39" s="224"/>
      <c r="F39" s="170"/>
      <c r="G39" s="225"/>
      <c r="H39" s="225"/>
      <c r="I39" s="226"/>
      <c r="J39" s="103"/>
      <c r="K39" s="103"/>
      <c r="L39" s="102"/>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row>
    <row r="40" spans="1:40" s="13" customFormat="1" ht="23.45" thickBot="1">
      <c r="A40" s="221">
        <f t="shared" si="0"/>
        <v>12</v>
      </c>
      <c r="B40" s="80" t="s">
        <v>226</v>
      </c>
      <c r="C40" s="166" t="s">
        <v>257</v>
      </c>
      <c r="D40" s="180" t="s">
        <v>255</v>
      </c>
      <c r="E40" s="179">
        <v>108000</v>
      </c>
      <c r="F40" s="62"/>
      <c r="G40" s="90" t="s">
        <v>229</v>
      </c>
      <c r="H40" s="92" t="s">
        <v>230</v>
      </c>
      <c r="I40" s="196" t="s">
        <v>65</v>
      </c>
      <c r="J40" s="178">
        <v>45901</v>
      </c>
      <c r="K40" s="178">
        <v>45992</v>
      </c>
      <c r="L40" s="171" t="s">
        <v>258</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row>
    <row r="41" spans="1:40" s="13" customFormat="1" ht="14.45" thickBot="1">
      <c r="A41" s="221">
        <f t="shared" si="0"/>
        <v>12</v>
      </c>
      <c r="B41" s="76" t="s">
        <v>232</v>
      </c>
      <c r="C41" s="216"/>
      <c r="D41" s="223"/>
      <c r="E41" s="217"/>
      <c r="F41" s="170"/>
      <c r="G41" s="218"/>
      <c r="H41" s="218"/>
      <c r="I41" s="219"/>
      <c r="J41" s="167"/>
      <c r="K41" s="167"/>
      <c r="L41" s="168"/>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row>
    <row r="42" spans="1:40" s="13" customFormat="1" ht="14.45" thickBot="1">
      <c r="A42" s="221">
        <f t="shared" si="0"/>
        <v>12</v>
      </c>
      <c r="B42" s="71" t="s">
        <v>233</v>
      </c>
      <c r="C42" s="222"/>
      <c r="D42" s="169"/>
      <c r="E42" s="224"/>
      <c r="F42" s="170"/>
      <c r="G42" s="225"/>
      <c r="H42" s="225"/>
      <c r="I42" s="226"/>
      <c r="J42" s="103"/>
      <c r="K42" s="103"/>
      <c r="L42" s="102"/>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row>
    <row r="43" spans="1:40" s="13" customFormat="1" ht="23.45" thickBot="1">
      <c r="A43" s="221">
        <f t="shared" si="0"/>
        <v>13</v>
      </c>
      <c r="B43" s="80" t="s">
        <v>226</v>
      </c>
      <c r="C43" s="166" t="s">
        <v>259</v>
      </c>
      <c r="D43" s="180" t="s">
        <v>255</v>
      </c>
      <c r="E43" s="179">
        <v>36000</v>
      </c>
      <c r="F43" s="62"/>
      <c r="G43" s="90" t="s">
        <v>229</v>
      </c>
      <c r="H43" s="90" t="s">
        <v>229</v>
      </c>
      <c r="I43" s="196" t="s">
        <v>65</v>
      </c>
      <c r="J43" s="178">
        <v>45901</v>
      </c>
      <c r="K43" s="178">
        <v>45992</v>
      </c>
      <c r="L43" s="171" t="s">
        <v>260</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row>
    <row r="44" spans="1:40" s="13" customFormat="1" ht="14.45" thickBot="1">
      <c r="A44" s="221">
        <f t="shared" si="0"/>
        <v>13</v>
      </c>
      <c r="B44" s="76" t="s">
        <v>232</v>
      </c>
      <c r="C44" s="216"/>
      <c r="D44" s="223"/>
      <c r="E44" s="217"/>
      <c r="F44" s="170"/>
      <c r="G44" s="218"/>
      <c r="H44" s="218"/>
      <c r="I44" s="219"/>
      <c r="J44" s="167"/>
      <c r="K44" s="167"/>
      <c r="L44" s="168"/>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row>
    <row r="45" spans="1:40" s="13" customFormat="1" ht="14.45" thickBot="1">
      <c r="A45" s="221">
        <f t="shared" si="0"/>
        <v>13</v>
      </c>
      <c r="B45" s="71" t="s">
        <v>233</v>
      </c>
      <c r="C45" s="222"/>
      <c r="D45" s="169"/>
      <c r="E45" s="224"/>
      <c r="F45" s="170"/>
      <c r="G45" s="225"/>
      <c r="H45" s="225"/>
      <c r="I45" s="226"/>
      <c r="J45" s="103"/>
      <c r="K45" s="103"/>
      <c r="L45" s="102"/>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row>
    <row r="46" spans="1:40" s="13" customFormat="1" ht="23.45" thickBot="1">
      <c r="A46" s="72">
        <f t="shared" si="0"/>
        <v>14</v>
      </c>
      <c r="B46" s="80" t="s">
        <v>226</v>
      </c>
      <c r="C46" s="266" t="s">
        <v>261</v>
      </c>
      <c r="D46" s="267" t="s">
        <v>228</v>
      </c>
      <c r="E46" s="268">
        <v>120000</v>
      </c>
      <c r="F46" s="269"/>
      <c r="G46" s="90" t="s">
        <v>229</v>
      </c>
      <c r="H46" s="90" t="s">
        <v>229</v>
      </c>
      <c r="I46" s="196" t="s">
        <v>65</v>
      </c>
      <c r="J46" s="178">
        <v>45901</v>
      </c>
      <c r="K46" s="178">
        <v>45992</v>
      </c>
      <c r="L46" s="171" t="s">
        <v>262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row>
    <row r="47" spans="1:40" s="13" customFormat="1" ht="14.45" thickBot="1">
      <c r="A47" s="221">
        <f t="shared" si="0"/>
        <v>14</v>
      </c>
      <c r="B47" s="76" t="s">
        <v>232</v>
      </c>
      <c r="C47" s="270"/>
      <c r="D47" s="267"/>
      <c r="E47" s="271"/>
      <c r="F47" s="272"/>
      <c r="G47" s="273"/>
      <c r="H47" s="273"/>
      <c r="I47" s="274"/>
      <c r="J47" s="275"/>
      <c r="K47" s="275"/>
      <c r="L47" s="285"/>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row>
    <row r="48" spans="1:40" s="13" customFormat="1" ht="14.45" thickBot="1">
      <c r="A48" s="221">
        <f t="shared" si="0"/>
        <v>14</v>
      </c>
      <c r="B48" s="71" t="s">
        <v>233</v>
      </c>
      <c r="C48" s="276"/>
      <c r="D48" s="277"/>
      <c r="E48" s="278"/>
      <c r="F48" s="272"/>
      <c r="G48" s="279"/>
      <c r="H48" s="279"/>
      <c r="I48" s="280"/>
      <c r="J48" s="281"/>
      <c r="K48" s="281"/>
      <c r="L48" s="282"/>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row>
    <row r="49" spans="1:40" s="13" customFormat="1" ht="35.1" thickBot="1">
      <c r="A49" s="221">
        <f t="shared" si="0"/>
        <v>15</v>
      </c>
      <c r="B49" s="80" t="s">
        <v>226</v>
      </c>
      <c r="C49" s="166" t="s">
        <v>263</v>
      </c>
      <c r="D49" s="180" t="s">
        <v>264</v>
      </c>
      <c r="E49" s="179">
        <v>410000</v>
      </c>
      <c r="F49" s="62"/>
      <c r="G49" s="184" t="s">
        <v>229</v>
      </c>
      <c r="H49" s="92" t="s">
        <v>252</v>
      </c>
      <c r="I49" s="196" t="s">
        <v>65</v>
      </c>
      <c r="J49" s="178">
        <v>45901</v>
      </c>
      <c r="K49" s="178">
        <v>46357</v>
      </c>
      <c r="L49" s="227" t="s">
        <v>265</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row>
    <row r="50" spans="1:40" s="13" customFormat="1" ht="14.45" thickBot="1">
      <c r="A50" s="221">
        <f t="shared" si="0"/>
        <v>15</v>
      </c>
      <c r="B50" s="76" t="s">
        <v>232</v>
      </c>
      <c r="C50" s="216"/>
      <c r="D50" s="223"/>
      <c r="E50" s="217"/>
      <c r="F50" s="170"/>
      <c r="G50" s="218"/>
      <c r="H50" s="218"/>
      <c r="I50" s="219"/>
      <c r="J50" s="167"/>
      <c r="K50" s="167"/>
      <c r="L50" s="168"/>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row>
    <row r="51" spans="1:40" s="13" customFormat="1" ht="14.45" thickBot="1">
      <c r="A51" s="221">
        <f t="shared" si="0"/>
        <v>15</v>
      </c>
      <c r="B51" s="71" t="s">
        <v>233</v>
      </c>
      <c r="C51" s="222"/>
      <c r="D51" s="169"/>
      <c r="E51" s="224"/>
      <c r="F51" s="170"/>
      <c r="G51" s="225"/>
      <c r="H51" s="225"/>
      <c r="I51" s="226"/>
      <c r="J51" s="103"/>
      <c r="K51" s="103"/>
      <c r="L51" s="102"/>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row>
    <row r="52" spans="1:40" s="13" customFormat="1" ht="14.45" thickBot="1">
      <c r="A52" s="221">
        <f>A49+1</f>
        <v>16</v>
      </c>
      <c r="B52" s="80" t="s">
        <v>226</v>
      </c>
      <c r="C52" s="166" t="s">
        <v>266</v>
      </c>
      <c r="D52" s="180" t="s">
        <v>264</v>
      </c>
      <c r="E52" s="292">
        <v>7500</v>
      </c>
      <c r="F52" s="190"/>
      <c r="G52" s="184" t="s">
        <v>267</v>
      </c>
      <c r="H52" s="184" t="s">
        <v>268</v>
      </c>
      <c r="I52" s="196" t="s">
        <v>65</v>
      </c>
      <c r="J52" s="178">
        <v>45901</v>
      </c>
      <c r="K52" s="178">
        <v>46357</v>
      </c>
      <c r="L52" s="171" t="s">
        <v>269</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row>
    <row r="53" spans="1:40" s="13" customFormat="1" ht="14.45" thickBot="1">
      <c r="A53" s="221">
        <f>A50+1</f>
        <v>16</v>
      </c>
      <c r="B53" s="88" t="s">
        <v>232</v>
      </c>
      <c r="C53" s="181"/>
      <c r="D53" s="180"/>
      <c r="E53" s="293"/>
      <c r="F53" s="228"/>
      <c r="G53" s="186"/>
      <c r="H53" s="186"/>
      <c r="I53" s="187"/>
      <c r="J53" s="167"/>
      <c r="K53" s="167"/>
      <c r="L53" s="168"/>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row>
    <row r="54" spans="1:40" s="13" customFormat="1" ht="14.45" thickBot="1">
      <c r="A54" s="221">
        <f>A51+1</f>
        <v>16</v>
      </c>
      <c r="B54" s="85" t="s">
        <v>233</v>
      </c>
      <c r="C54" s="106"/>
      <c r="D54" s="183"/>
      <c r="E54" s="294"/>
      <c r="F54" s="228"/>
      <c r="G54" s="104"/>
      <c r="H54" s="104"/>
      <c r="I54" s="188"/>
      <c r="J54" s="103"/>
      <c r="K54" s="103"/>
      <c r="L54" s="102"/>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row>
    <row r="55" spans="1:40">
      <c r="A55" s="110">
        <f>A54+1</f>
        <v>17</v>
      </c>
      <c r="B55" s="80" t="s">
        <v>226</v>
      </c>
      <c r="C55" s="166" t="s">
        <v>34</v>
      </c>
      <c r="D55" s="180" t="s">
        <v>270</v>
      </c>
      <c r="E55" s="179">
        <v>8400</v>
      </c>
      <c r="F55" s="190"/>
      <c r="G55" s="184" t="s">
        <v>267</v>
      </c>
      <c r="H55" s="184" t="s">
        <v>268</v>
      </c>
      <c r="I55" s="196" t="s">
        <v>65</v>
      </c>
      <c r="J55" s="178">
        <v>45901</v>
      </c>
      <c r="K55" s="178">
        <v>47453</v>
      </c>
      <c r="L55" s="171" t="s">
        <v>271</v>
      </c>
    </row>
    <row r="56" spans="1:40">
      <c r="A56" s="110">
        <f>A53+1</f>
        <v>17</v>
      </c>
      <c r="B56" s="88" t="s">
        <v>232</v>
      </c>
      <c r="C56" s="181"/>
      <c r="D56" s="180"/>
      <c r="E56" s="182"/>
      <c r="F56" s="228"/>
      <c r="G56" s="186"/>
      <c r="H56" s="186"/>
      <c r="I56" s="187"/>
      <c r="J56" s="167"/>
      <c r="K56" s="167"/>
      <c r="L56" s="168"/>
    </row>
    <row r="57" spans="1:40" ht="14.45" thickBot="1">
      <c r="A57" s="110">
        <f>A54+1</f>
        <v>17</v>
      </c>
      <c r="B57" s="85" t="s">
        <v>233</v>
      </c>
      <c r="C57" s="106"/>
      <c r="D57" s="183"/>
      <c r="E57" s="105"/>
      <c r="F57" s="228"/>
      <c r="G57" s="104"/>
      <c r="H57" s="104"/>
      <c r="I57" s="188"/>
      <c r="J57" s="103"/>
      <c r="K57" s="103"/>
      <c r="L57" s="102"/>
    </row>
    <row r="58" spans="1:40" ht="24.75" customHeight="1">
      <c r="A58" s="189"/>
      <c r="B58" s="63" t="s">
        <v>272</v>
      </c>
      <c r="C58" s="63" t="s">
        <v>273</v>
      </c>
      <c r="D58" s="63"/>
      <c r="E58" s="251">
        <f>SUMIFS(E7:E57,B7:B57,"Planned")</f>
        <v>2086900</v>
      </c>
      <c r="F58" s="62"/>
      <c r="G58" s="191"/>
      <c r="H58" s="191"/>
      <c r="I58" s="191"/>
      <c r="J58" s="191"/>
      <c r="K58" s="191"/>
      <c r="L58" s="191"/>
    </row>
    <row r="59" spans="1:40" s="13" customFormat="1" ht="28.5" customHeight="1">
      <c r="A59" s="63"/>
      <c r="B59" s="63" t="s">
        <v>232</v>
      </c>
      <c r="C59" s="63" t="s">
        <v>273</v>
      </c>
      <c r="D59" s="63"/>
      <c r="E59" s="62">
        <v>0</v>
      </c>
      <c r="F59" s="62"/>
      <c r="G59" s="61"/>
      <c r="H59" s="61"/>
      <c r="I59" s="61"/>
      <c r="J59" s="61"/>
      <c r="K59" s="61"/>
      <c r="L59" s="61"/>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row>
    <row r="60" spans="1:40" s="13" customFormat="1" ht="27.95" customHeight="1">
      <c r="A60" s="63"/>
      <c r="B60" s="63" t="s">
        <v>233</v>
      </c>
      <c r="C60" s="63" t="s">
        <v>273</v>
      </c>
      <c r="D60" s="63"/>
      <c r="E60" s="62">
        <v>0</v>
      </c>
      <c r="F60" s="62"/>
      <c r="G60" s="61"/>
      <c r="H60" s="61"/>
      <c r="I60" s="61"/>
      <c r="J60" s="61"/>
      <c r="K60" s="61"/>
      <c r="L60" s="61"/>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row>
    <row r="61" spans="1:40">
      <c r="C61" s="21"/>
      <c r="D61" s="21"/>
      <c r="E61" s="21"/>
      <c r="F61" s="47"/>
      <c r="G61" s="21"/>
      <c r="H61" s="21"/>
      <c r="I61" s="21"/>
      <c r="J61" s="21"/>
      <c r="K61" s="21"/>
      <c r="L61" s="21"/>
    </row>
    <row r="62" spans="1:40">
      <c r="B62" s="192" t="s">
        <v>274</v>
      </c>
      <c r="C62" s="21"/>
      <c r="D62" s="21"/>
      <c r="E62" s="21"/>
      <c r="F62" s="47"/>
      <c r="G62" s="21"/>
      <c r="H62" s="21"/>
      <c r="I62" s="21"/>
      <c r="J62" s="21"/>
      <c r="K62" s="21"/>
      <c r="L62" s="21"/>
    </row>
    <row r="63" spans="1:40">
      <c r="B63" s="193" t="s">
        <v>275</v>
      </c>
      <c r="C63" s="193" t="s">
        <v>273</v>
      </c>
      <c r="D63" s="193"/>
      <c r="E63" s="194">
        <f>SUMIF(D7:D54,"Goods",E7:E54)</f>
        <v>0</v>
      </c>
      <c r="F63" s="47"/>
      <c r="G63" s="21"/>
      <c r="H63" s="21"/>
      <c r="I63" s="21"/>
      <c r="J63" s="21"/>
      <c r="K63" s="21"/>
      <c r="L63" s="21"/>
    </row>
    <row r="64" spans="1:40">
      <c r="B64" s="195" t="s">
        <v>276</v>
      </c>
      <c r="C64" s="195" t="s">
        <v>273</v>
      </c>
      <c r="D64" s="195"/>
      <c r="E64" s="194">
        <f>SUMIF(D7:D54,"Non-Consulting Services",E7:E54)</f>
        <v>417500</v>
      </c>
      <c r="F64" s="47"/>
      <c r="G64" s="21"/>
      <c r="H64" s="21"/>
      <c r="I64" s="21"/>
      <c r="J64" s="21"/>
      <c r="K64" s="21"/>
      <c r="L64" s="21"/>
    </row>
    <row r="65" spans="2:12">
      <c r="B65" s="193" t="s">
        <v>277</v>
      </c>
      <c r="C65" s="193" t="s">
        <v>273</v>
      </c>
      <c r="D65" s="193"/>
      <c r="E65" s="194">
        <f>SUMIF(D7:D54,"Works",E7:E54)</f>
        <v>0</v>
      </c>
      <c r="F65" s="47"/>
      <c r="G65" s="21"/>
      <c r="H65" s="21"/>
      <c r="I65" s="21"/>
      <c r="J65" s="21"/>
      <c r="K65" s="21"/>
      <c r="L65" s="21"/>
    </row>
    <row r="66" spans="2:12">
      <c r="B66" s="193" t="s">
        <v>278</v>
      </c>
      <c r="C66" s="193" t="s">
        <v>273</v>
      </c>
      <c r="D66" s="193"/>
      <c r="E66" s="194">
        <f>SUMIF(D7:D54,"Consulting Services (Professional Firms)",E7:E54)</f>
        <v>1421000</v>
      </c>
      <c r="F66" s="47"/>
      <c r="G66" s="21"/>
      <c r="H66" s="21"/>
      <c r="I66" s="21"/>
      <c r="J66" s="21"/>
      <c r="K66" s="21"/>
      <c r="L66" s="21"/>
    </row>
    <row r="67" spans="2:12">
      <c r="B67" s="195" t="s">
        <v>279</v>
      </c>
      <c r="C67" s="195" t="s">
        <v>273</v>
      </c>
      <c r="D67" s="195"/>
      <c r="E67" s="194">
        <f>SUMIF(D7:D54,"Consulting Services (Individual Consultants)",E7:E54)</f>
        <v>240000</v>
      </c>
      <c r="F67" s="47"/>
      <c r="G67" s="21"/>
      <c r="H67" s="21"/>
      <c r="I67" s="21"/>
      <c r="J67" s="229"/>
      <c r="K67" s="21"/>
      <c r="L67" s="21"/>
    </row>
    <row r="68" spans="2:12">
      <c r="C68" s="21"/>
      <c r="D68" s="21"/>
      <c r="E68" s="21"/>
      <c r="F68" s="47"/>
      <c r="G68" s="21"/>
      <c r="H68" s="21"/>
      <c r="I68" s="21"/>
      <c r="J68" s="21"/>
      <c r="K68" s="21"/>
      <c r="L68" s="21"/>
    </row>
    <row r="69" spans="2:12">
      <c r="C69" s="21"/>
      <c r="D69" s="21"/>
      <c r="E69" s="21"/>
      <c r="F69" s="47"/>
      <c r="G69" s="21"/>
      <c r="H69" s="21"/>
      <c r="I69" s="21"/>
      <c r="J69" s="21"/>
      <c r="K69" s="21"/>
      <c r="L69" s="21"/>
    </row>
    <row r="70" spans="2:12">
      <c r="C70" s="21"/>
      <c r="D70" s="21"/>
      <c r="E70" s="229"/>
      <c r="F70" s="47"/>
      <c r="G70" s="21"/>
      <c r="H70" s="229"/>
      <c r="I70" s="21"/>
      <c r="J70" s="21"/>
      <c r="K70" s="21"/>
      <c r="L70" s="21"/>
    </row>
    <row r="71" spans="2:12">
      <c r="C71" s="21"/>
      <c r="D71" s="21"/>
      <c r="E71" s="21"/>
      <c r="F71" s="47"/>
      <c r="G71" s="21"/>
      <c r="I71" s="21"/>
      <c r="J71" s="21"/>
      <c r="K71" s="21"/>
      <c r="L71" s="21"/>
    </row>
    <row r="72" spans="2:12">
      <c r="C72" s="21"/>
      <c r="D72" s="21"/>
      <c r="E72" s="21"/>
      <c r="F72" s="47"/>
      <c r="G72" s="21"/>
      <c r="H72" s="21"/>
      <c r="I72" s="21"/>
      <c r="J72" s="21"/>
      <c r="K72" s="21"/>
      <c r="L72" s="21"/>
    </row>
    <row r="73" spans="2:12">
      <c r="C73" s="21"/>
      <c r="D73" s="21"/>
      <c r="E73" s="229"/>
      <c r="F73" s="47"/>
      <c r="G73" s="21"/>
      <c r="H73" s="21"/>
      <c r="I73" s="21"/>
      <c r="J73" s="21"/>
      <c r="K73" s="21"/>
      <c r="L73" s="21"/>
    </row>
    <row r="74" spans="2:12">
      <c r="C74" s="21"/>
      <c r="D74" s="21"/>
      <c r="E74" s="21"/>
      <c r="F74" s="47"/>
      <c r="G74" s="21"/>
      <c r="H74" s="21"/>
      <c r="I74" s="21"/>
      <c r="J74" s="21"/>
      <c r="K74" s="21"/>
      <c r="L74" s="21"/>
    </row>
    <row r="75" spans="2:12">
      <c r="C75" s="21"/>
      <c r="D75" s="21"/>
      <c r="E75" s="21"/>
      <c r="F75" s="47"/>
      <c r="G75" s="21"/>
      <c r="H75" s="21"/>
      <c r="I75" s="21"/>
      <c r="J75" s="21"/>
      <c r="K75" s="21"/>
      <c r="L75" s="21"/>
    </row>
    <row r="76" spans="2:12">
      <c r="C76" s="21"/>
      <c r="D76" s="21"/>
      <c r="E76" s="229"/>
      <c r="F76" s="47"/>
      <c r="G76" s="21"/>
      <c r="H76" s="21"/>
      <c r="I76" s="21"/>
      <c r="J76" s="21"/>
      <c r="K76" s="21"/>
      <c r="L76" s="21"/>
    </row>
    <row r="77" spans="2:12">
      <c r="C77" s="21"/>
      <c r="D77" s="21"/>
      <c r="E77" s="229"/>
      <c r="F77" s="47"/>
      <c r="G77" s="21"/>
      <c r="H77" s="21"/>
      <c r="I77" s="21"/>
      <c r="J77" s="21"/>
      <c r="K77" s="21"/>
      <c r="L77" s="21"/>
    </row>
    <row r="78" spans="2:12">
      <c r="C78" s="21"/>
      <c r="D78" s="21"/>
      <c r="E78" s="21"/>
      <c r="F78" s="47"/>
      <c r="G78" s="21"/>
      <c r="H78" s="21"/>
      <c r="I78" s="21"/>
      <c r="J78" s="21"/>
      <c r="K78" s="21"/>
      <c r="L78" s="21"/>
    </row>
    <row r="79" spans="2:12">
      <c r="C79" s="21"/>
      <c r="D79" s="21"/>
      <c r="E79" s="21"/>
      <c r="F79" s="47"/>
      <c r="G79" s="21"/>
      <c r="H79" s="21"/>
      <c r="I79" s="21"/>
      <c r="J79" s="21"/>
      <c r="K79" s="21"/>
      <c r="L79" s="21"/>
    </row>
    <row r="80" spans="2:12">
      <c r="C80" s="21"/>
      <c r="D80" s="21"/>
      <c r="E80" s="21"/>
      <c r="F80" s="47"/>
      <c r="G80" s="21"/>
      <c r="H80" s="21"/>
      <c r="I80" s="21"/>
      <c r="J80" s="21"/>
      <c r="K80" s="21"/>
      <c r="L80" s="21"/>
    </row>
    <row r="81" spans="3:12">
      <c r="C81" s="21"/>
      <c r="D81" s="21"/>
      <c r="E81" s="21"/>
      <c r="F81" s="47"/>
      <c r="G81" s="21"/>
      <c r="H81" s="21"/>
      <c r="I81" s="21"/>
      <c r="J81" s="21"/>
      <c r="K81" s="21"/>
      <c r="L81" s="21"/>
    </row>
    <row r="82" spans="3:12">
      <c r="C82" s="21"/>
      <c r="D82" s="21"/>
      <c r="E82" s="21"/>
      <c r="F82" s="47"/>
      <c r="G82" s="21"/>
      <c r="H82" s="21"/>
      <c r="I82" s="21"/>
      <c r="J82" s="21"/>
      <c r="K82" s="21"/>
      <c r="L82" s="21"/>
    </row>
    <row r="83" spans="3:12">
      <c r="C83" s="21"/>
      <c r="D83" s="21"/>
      <c r="E83" s="21"/>
      <c r="F83" s="47"/>
      <c r="G83" s="21"/>
      <c r="H83" s="21"/>
      <c r="I83" s="21"/>
      <c r="J83" s="21"/>
      <c r="K83" s="21"/>
      <c r="L83" s="21"/>
    </row>
    <row r="84" spans="3:12">
      <c r="C84" s="21"/>
      <c r="D84" s="21"/>
      <c r="E84" s="21"/>
      <c r="F84" s="47"/>
      <c r="G84" s="21"/>
      <c r="H84" s="21"/>
      <c r="I84" s="21"/>
      <c r="J84" s="21"/>
      <c r="K84" s="21"/>
      <c r="L84" s="21"/>
    </row>
    <row r="85" spans="3:12">
      <c r="C85" s="21"/>
      <c r="D85" s="21"/>
      <c r="E85" s="21"/>
      <c r="F85" s="47"/>
      <c r="G85" s="21"/>
      <c r="H85" s="21"/>
      <c r="I85" s="21"/>
      <c r="J85" s="21"/>
      <c r="K85" s="21"/>
      <c r="L85" s="21"/>
    </row>
    <row r="86" spans="3:12">
      <c r="C86" s="21"/>
      <c r="D86" s="21"/>
      <c r="E86" s="21"/>
      <c r="F86" s="47"/>
      <c r="G86" s="21"/>
      <c r="H86" s="21"/>
      <c r="I86" s="21"/>
      <c r="J86" s="21"/>
      <c r="K86" s="21"/>
      <c r="L86" s="21"/>
    </row>
    <row r="87" spans="3:12">
      <c r="C87" s="21"/>
      <c r="D87" s="21"/>
      <c r="E87" s="21"/>
      <c r="F87" s="47"/>
      <c r="G87" s="21"/>
      <c r="H87" s="21"/>
      <c r="I87" s="21"/>
      <c r="J87" s="21"/>
      <c r="K87" s="21"/>
      <c r="L87" s="21"/>
    </row>
    <row r="88" spans="3:12">
      <c r="C88" s="21"/>
      <c r="D88" s="21"/>
      <c r="E88" s="21"/>
      <c r="F88" s="47"/>
      <c r="G88" s="21"/>
      <c r="H88" s="21"/>
      <c r="I88" s="21"/>
      <c r="J88" s="21"/>
      <c r="K88" s="21"/>
      <c r="L88" s="21"/>
    </row>
    <row r="89" spans="3:12">
      <c r="C89" s="21"/>
      <c r="D89" s="21"/>
      <c r="E89" s="21"/>
      <c r="F89" s="47"/>
      <c r="G89" s="21"/>
      <c r="H89" s="21"/>
      <c r="I89" s="21"/>
      <c r="J89" s="21"/>
      <c r="K89" s="21"/>
      <c r="L89" s="21"/>
    </row>
    <row r="90" spans="3:12">
      <c r="C90" s="21"/>
      <c r="D90" s="21"/>
      <c r="E90" s="21"/>
      <c r="F90" s="47"/>
      <c r="G90" s="21"/>
      <c r="H90" s="21"/>
      <c r="I90" s="21"/>
      <c r="J90" s="21"/>
      <c r="K90" s="21"/>
      <c r="L90" s="21"/>
    </row>
    <row r="91" spans="3:12">
      <c r="C91" s="21"/>
      <c r="D91" s="21"/>
      <c r="E91" s="21"/>
      <c r="F91" s="47"/>
      <c r="G91" s="21"/>
      <c r="H91" s="21"/>
      <c r="I91" s="21"/>
      <c r="J91" s="21"/>
      <c r="K91" s="21"/>
      <c r="L91" s="21"/>
    </row>
    <row r="92" spans="3:12">
      <c r="C92" s="21"/>
      <c r="D92" s="21"/>
      <c r="E92" s="21"/>
      <c r="F92" s="47"/>
      <c r="G92" s="21"/>
      <c r="H92" s="21"/>
      <c r="I92" s="21"/>
      <c r="J92" s="21"/>
      <c r="K92" s="21"/>
      <c r="L92" s="21"/>
    </row>
    <row r="93" spans="3:12">
      <c r="C93" s="21"/>
      <c r="D93" s="21"/>
      <c r="E93" s="21"/>
      <c r="F93" s="47"/>
      <c r="G93" s="21"/>
      <c r="H93" s="21"/>
      <c r="I93" s="21"/>
      <c r="J93" s="21"/>
      <c r="K93" s="21"/>
      <c r="L93" s="21"/>
    </row>
    <row r="94" spans="3:12">
      <c r="C94" s="21"/>
      <c r="D94" s="21"/>
      <c r="E94" s="21"/>
      <c r="F94" s="47"/>
      <c r="G94" s="21"/>
      <c r="H94" s="21"/>
      <c r="I94" s="21"/>
      <c r="J94" s="21"/>
      <c r="K94" s="21"/>
      <c r="L94" s="21"/>
    </row>
    <row r="95" spans="3:12">
      <c r="C95" s="21"/>
      <c r="D95" s="21"/>
      <c r="E95" s="21"/>
      <c r="F95" s="47"/>
      <c r="G95" s="21"/>
      <c r="H95" s="21"/>
      <c r="I95" s="21"/>
      <c r="J95" s="21"/>
      <c r="K95" s="21"/>
      <c r="L95" s="21"/>
    </row>
    <row r="96" spans="3:12">
      <c r="C96" s="21"/>
      <c r="D96" s="21"/>
      <c r="E96" s="21"/>
      <c r="F96" s="47"/>
      <c r="G96" s="21"/>
      <c r="H96" s="21"/>
      <c r="I96" s="21"/>
      <c r="J96" s="21"/>
      <c r="K96" s="21"/>
      <c r="L96" s="21"/>
    </row>
    <row r="97" spans="3:12">
      <c r="C97" s="21"/>
      <c r="D97" s="21"/>
      <c r="E97" s="21"/>
      <c r="F97" s="47"/>
      <c r="G97" s="21"/>
      <c r="H97" s="21"/>
      <c r="I97" s="21"/>
      <c r="J97" s="21"/>
      <c r="K97" s="21"/>
      <c r="L97" s="21"/>
    </row>
    <row r="98" spans="3:12">
      <c r="C98" s="21"/>
      <c r="D98" s="21"/>
      <c r="E98" s="21"/>
      <c r="F98" s="47"/>
      <c r="G98" s="21"/>
      <c r="H98" s="21"/>
      <c r="I98" s="21"/>
      <c r="J98" s="21"/>
      <c r="K98" s="21"/>
      <c r="L98" s="21"/>
    </row>
    <row r="99" spans="3:12">
      <c r="C99" s="21"/>
      <c r="D99" s="21"/>
      <c r="E99" s="21"/>
      <c r="F99" s="47"/>
      <c r="G99" s="21"/>
      <c r="H99" s="21"/>
      <c r="I99" s="21"/>
      <c r="J99" s="21"/>
      <c r="K99" s="21"/>
      <c r="L99" s="21"/>
    </row>
    <row r="100" spans="3:12">
      <c r="C100" s="21"/>
      <c r="D100" s="21"/>
      <c r="E100" s="21"/>
      <c r="F100" s="47"/>
      <c r="G100" s="21"/>
      <c r="H100" s="21"/>
      <c r="I100" s="21"/>
      <c r="J100" s="21"/>
      <c r="K100" s="21"/>
      <c r="L100" s="21"/>
    </row>
    <row r="101" spans="3:12">
      <c r="C101" s="21"/>
      <c r="D101" s="21"/>
      <c r="E101" s="21"/>
      <c r="F101" s="47"/>
      <c r="G101" s="21"/>
      <c r="H101" s="21"/>
      <c r="I101" s="21"/>
      <c r="J101" s="21"/>
      <c r="K101" s="21"/>
      <c r="L101" s="21"/>
    </row>
    <row r="102" spans="3:12">
      <c r="C102" s="21"/>
      <c r="D102" s="21"/>
      <c r="E102" s="21"/>
      <c r="F102" s="47"/>
      <c r="G102" s="21"/>
      <c r="H102" s="21"/>
      <c r="I102" s="21"/>
      <c r="J102" s="21"/>
      <c r="K102" s="21"/>
      <c r="L102" s="21"/>
    </row>
    <row r="103" spans="3:12">
      <c r="C103" s="21"/>
      <c r="D103" s="21"/>
      <c r="E103" s="21"/>
      <c r="F103" s="47"/>
      <c r="G103" s="21"/>
      <c r="H103" s="21"/>
      <c r="I103" s="21"/>
      <c r="J103" s="21"/>
      <c r="K103" s="21"/>
      <c r="L103" s="21"/>
    </row>
    <row r="104" spans="3:12">
      <c r="C104" s="21"/>
      <c r="D104" s="21"/>
      <c r="E104" s="21"/>
      <c r="F104" s="47"/>
      <c r="G104" s="21"/>
      <c r="H104" s="21"/>
      <c r="I104" s="21"/>
      <c r="J104" s="21"/>
      <c r="K104" s="21"/>
      <c r="L104" s="21"/>
    </row>
    <row r="105" spans="3:12">
      <c r="C105" s="21"/>
      <c r="D105" s="21"/>
      <c r="E105" s="21"/>
      <c r="F105" s="47"/>
      <c r="G105" s="21"/>
      <c r="H105" s="21"/>
      <c r="I105" s="21"/>
      <c r="J105" s="21"/>
      <c r="K105" s="21"/>
      <c r="L105" s="21"/>
    </row>
    <row r="106" spans="3:12">
      <c r="C106" s="21"/>
      <c r="D106" s="21"/>
      <c r="E106" s="21"/>
      <c r="F106" s="47"/>
      <c r="G106" s="21"/>
      <c r="H106" s="21"/>
      <c r="I106" s="21"/>
      <c r="J106" s="21"/>
      <c r="K106" s="21"/>
      <c r="L106" s="21"/>
    </row>
    <row r="107" spans="3:12">
      <c r="C107" s="21"/>
      <c r="D107" s="21"/>
      <c r="E107" s="21"/>
      <c r="F107" s="47"/>
      <c r="G107" s="21"/>
      <c r="H107" s="21"/>
      <c r="I107" s="21"/>
      <c r="J107" s="21"/>
      <c r="K107" s="21"/>
      <c r="L107" s="21"/>
    </row>
    <row r="108" spans="3:12">
      <c r="C108" s="21"/>
      <c r="D108" s="21"/>
      <c r="E108" s="21"/>
      <c r="F108" s="47"/>
      <c r="G108" s="21"/>
      <c r="H108" s="21"/>
      <c r="I108" s="21"/>
      <c r="J108" s="21"/>
      <c r="K108" s="21"/>
      <c r="L108" s="21"/>
    </row>
    <row r="109" spans="3:12">
      <c r="C109" s="21"/>
      <c r="D109" s="21"/>
      <c r="E109" s="21"/>
      <c r="F109" s="47"/>
      <c r="G109" s="21"/>
      <c r="H109" s="21"/>
      <c r="I109" s="21"/>
      <c r="J109" s="21"/>
      <c r="K109" s="21"/>
      <c r="L109" s="21"/>
    </row>
    <row r="110" spans="3:12">
      <c r="C110" s="21"/>
      <c r="D110" s="21"/>
      <c r="E110" s="21"/>
      <c r="F110" s="47"/>
      <c r="G110" s="21"/>
      <c r="H110" s="21"/>
      <c r="I110" s="21"/>
      <c r="J110" s="21"/>
      <c r="K110" s="21"/>
      <c r="L110" s="21"/>
    </row>
    <row r="111" spans="3:12">
      <c r="C111" s="21"/>
      <c r="D111" s="21"/>
      <c r="E111" s="21"/>
      <c r="F111" s="47"/>
      <c r="G111" s="21"/>
      <c r="H111" s="21"/>
      <c r="I111" s="21"/>
      <c r="J111" s="21"/>
      <c r="K111" s="21"/>
      <c r="L111" s="21"/>
    </row>
    <row r="112" spans="3:12">
      <c r="C112" s="21"/>
      <c r="D112" s="21"/>
      <c r="E112" s="21"/>
      <c r="F112" s="47"/>
      <c r="G112" s="21"/>
      <c r="H112" s="21"/>
      <c r="I112" s="21"/>
      <c r="J112" s="21"/>
      <c r="K112" s="21"/>
      <c r="L112" s="21"/>
    </row>
    <row r="113" spans="3:12">
      <c r="C113" s="21"/>
      <c r="D113" s="21"/>
      <c r="E113" s="21"/>
      <c r="F113" s="47"/>
      <c r="G113" s="21"/>
      <c r="H113" s="21"/>
      <c r="I113" s="21"/>
      <c r="J113" s="21"/>
      <c r="K113" s="21"/>
      <c r="L113" s="21"/>
    </row>
    <row r="114" spans="3:12">
      <c r="C114" s="21"/>
      <c r="D114" s="21"/>
      <c r="E114" s="21"/>
      <c r="F114" s="47"/>
      <c r="G114" s="21"/>
      <c r="H114" s="21"/>
      <c r="I114" s="21"/>
      <c r="J114" s="21"/>
      <c r="K114" s="21"/>
      <c r="L114" s="21"/>
    </row>
    <row r="115" spans="3:12">
      <c r="C115" s="21"/>
      <c r="D115" s="21"/>
      <c r="E115" s="21"/>
      <c r="F115" s="47"/>
      <c r="G115" s="21"/>
      <c r="H115" s="21"/>
      <c r="I115" s="21"/>
      <c r="J115" s="21"/>
      <c r="K115" s="21"/>
      <c r="L115" s="21"/>
    </row>
    <row r="116" spans="3:12">
      <c r="C116" s="21"/>
      <c r="D116" s="21"/>
      <c r="E116" s="21"/>
      <c r="F116" s="47"/>
      <c r="G116" s="21"/>
      <c r="H116" s="21"/>
      <c r="I116" s="21"/>
      <c r="J116" s="21"/>
      <c r="K116" s="21"/>
      <c r="L116" s="21"/>
    </row>
    <row r="117" spans="3:12">
      <c r="C117" s="21"/>
      <c r="D117" s="21"/>
      <c r="E117" s="21"/>
      <c r="F117" s="47"/>
      <c r="G117" s="21"/>
      <c r="H117" s="21"/>
      <c r="I117" s="21"/>
      <c r="J117" s="21"/>
      <c r="K117" s="21"/>
      <c r="L117" s="21"/>
    </row>
    <row r="118" spans="3:12">
      <c r="C118" s="21"/>
      <c r="D118" s="21"/>
      <c r="E118" s="21"/>
      <c r="F118" s="47"/>
      <c r="G118" s="21"/>
      <c r="H118" s="21"/>
      <c r="I118" s="21"/>
      <c r="J118" s="21"/>
      <c r="K118" s="21"/>
      <c r="L118" s="21"/>
    </row>
    <row r="119" spans="3:12">
      <c r="C119" s="21"/>
      <c r="D119" s="21"/>
      <c r="E119" s="21"/>
      <c r="F119" s="47"/>
      <c r="G119" s="21"/>
      <c r="H119" s="21"/>
      <c r="I119" s="21"/>
      <c r="J119" s="21"/>
      <c r="K119" s="21"/>
      <c r="L119" s="21"/>
    </row>
    <row r="120" spans="3:12">
      <c r="C120" s="21"/>
      <c r="D120" s="21"/>
      <c r="E120" s="21"/>
      <c r="F120" s="47"/>
      <c r="G120" s="21"/>
      <c r="H120" s="21"/>
      <c r="I120" s="21"/>
      <c r="J120" s="21"/>
      <c r="K120" s="21"/>
      <c r="L120" s="21"/>
    </row>
    <row r="121" spans="3:12">
      <c r="C121" s="21"/>
      <c r="D121" s="21"/>
      <c r="E121" s="21"/>
      <c r="F121" s="47"/>
      <c r="G121" s="21"/>
      <c r="H121" s="21"/>
      <c r="I121" s="21"/>
      <c r="J121" s="21"/>
      <c r="K121" s="21"/>
      <c r="L121" s="21"/>
    </row>
    <row r="122" spans="3:12">
      <c r="C122" s="21"/>
      <c r="D122" s="21"/>
      <c r="E122" s="21"/>
      <c r="F122" s="47"/>
      <c r="G122" s="21"/>
      <c r="H122" s="21"/>
      <c r="I122" s="21"/>
      <c r="J122" s="21"/>
      <c r="K122" s="21"/>
      <c r="L122" s="21"/>
    </row>
    <row r="123" spans="3:12">
      <c r="C123" s="21"/>
      <c r="D123" s="21"/>
      <c r="E123" s="21"/>
      <c r="F123" s="47"/>
      <c r="G123" s="21"/>
      <c r="H123" s="21"/>
      <c r="I123" s="21"/>
      <c r="J123" s="21"/>
      <c r="K123" s="21"/>
      <c r="L123" s="21"/>
    </row>
    <row r="124" spans="3:12">
      <c r="C124" s="21"/>
      <c r="D124" s="21"/>
      <c r="E124" s="21"/>
      <c r="F124" s="47"/>
      <c r="G124" s="21"/>
      <c r="H124" s="21"/>
      <c r="I124" s="21"/>
      <c r="J124" s="21"/>
      <c r="K124" s="21"/>
      <c r="L124" s="21"/>
    </row>
    <row r="125" spans="3:12">
      <c r="C125" s="21"/>
      <c r="D125" s="21"/>
      <c r="E125" s="21"/>
      <c r="F125" s="47"/>
      <c r="G125" s="21"/>
      <c r="H125" s="21"/>
      <c r="I125" s="21"/>
      <c r="J125" s="21"/>
      <c r="K125" s="21"/>
      <c r="L125" s="21"/>
    </row>
    <row r="126" spans="3:12">
      <c r="C126" s="21"/>
      <c r="D126" s="21"/>
      <c r="E126" s="21"/>
      <c r="F126" s="47"/>
      <c r="G126" s="21"/>
      <c r="H126" s="21"/>
      <c r="I126" s="21"/>
      <c r="J126" s="21"/>
      <c r="K126" s="21"/>
      <c r="L126" s="21"/>
    </row>
    <row r="127" spans="3:12">
      <c r="C127" s="21"/>
      <c r="D127" s="21"/>
      <c r="E127" s="21"/>
      <c r="F127" s="47"/>
      <c r="G127" s="21"/>
      <c r="H127" s="21"/>
      <c r="I127" s="21"/>
      <c r="J127" s="21"/>
      <c r="K127" s="21"/>
      <c r="L127" s="21"/>
    </row>
    <row r="128" spans="3:12">
      <c r="C128" s="21"/>
      <c r="D128" s="21"/>
      <c r="E128" s="21"/>
      <c r="F128" s="47"/>
      <c r="G128" s="21"/>
      <c r="H128" s="21"/>
      <c r="I128" s="21"/>
      <c r="J128" s="21"/>
      <c r="K128" s="21"/>
      <c r="L128" s="21"/>
    </row>
    <row r="129" spans="3:12">
      <c r="C129" s="21"/>
      <c r="D129" s="21"/>
      <c r="E129" s="21"/>
      <c r="F129" s="47"/>
      <c r="G129" s="21"/>
      <c r="H129" s="21"/>
      <c r="I129" s="21"/>
      <c r="J129" s="21"/>
      <c r="K129" s="21"/>
      <c r="L129" s="21"/>
    </row>
    <row r="130" spans="3:12">
      <c r="C130" s="21"/>
      <c r="D130" s="21"/>
      <c r="E130" s="21"/>
      <c r="F130" s="47"/>
      <c r="G130" s="21"/>
      <c r="H130" s="21"/>
      <c r="I130" s="21"/>
      <c r="J130" s="21"/>
      <c r="K130" s="21"/>
      <c r="L130" s="21"/>
    </row>
    <row r="131" spans="3:12">
      <c r="C131" s="21"/>
      <c r="D131" s="21"/>
      <c r="E131" s="21"/>
      <c r="F131" s="47"/>
      <c r="G131" s="21"/>
      <c r="H131" s="21"/>
      <c r="I131" s="21"/>
      <c r="J131" s="21"/>
      <c r="K131" s="21"/>
      <c r="L131" s="21"/>
    </row>
    <row r="132" spans="3:12">
      <c r="C132" s="21"/>
      <c r="D132" s="21"/>
      <c r="E132" s="21"/>
      <c r="F132" s="47"/>
      <c r="G132" s="21"/>
      <c r="H132" s="21"/>
      <c r="I132" s="21"/>
      <c r="J132" s="21"/>
      <c r="K132" s="21"/>
      <c r="L132" s="21"/>
    </row>
    <row r="133" spans="3:12">
      <c r="C133" s="21"/>
      <c r="D133" s="21"/>
      <c r="E133" s="21"/>
      <c r="F133" s="47"/>
      <c r="G133" s="21"/>
      <c r="H133" s="21"/>
      <c r="I133" s="21"/>
      <c r="J133" s="21"/>
      <c r="K133" s="21"/>
      <c r="L133" s="21"/>
    </row>
    <row r="134" spans="3:12">
      <c r="C134" s="21"/>
      <c r="D134" s="21"/>
      <c r="E134" s="21"/>
      <c r="F134" s="47"/>
      <c r="G134" s="21"/>
      <c r="H134" s="21"/>
      <c r="I134" s="21"/>
      <c r="J134" s="21"/>
      <c r="K134" s="21"/>
      <c r="L134" s="21"/>
    </row>
    <row r="135" spans="3:12">
      <c r="C135" s="21"/>
      <c r="D135" s="21"/>
      <c r="E135" s="21"/>
      <c r="F135" s="47"/>
      <c r="G135" s="21"/>
      <c r="H135" s="21"/>
      <c r="I135" s="21"/>
      <c r="J135" s="21"/>
      <c r="K135" s="21"/>
      <c r="L135" s="21"/>
    </row>
    <row r="136" spans="3:12">
      <c r="C136" s="21"/>
      <c r="D136" s="21"/>
      <c r="E136" s="21"/>
      <c r="F136" s="47"/>
      <c r="G136" s="21"/>
      <c r="H136" s="21"/>
      <c r="I136" s="21"/>
      <c r="J136" s="21"/>
      <c r="K136" s="21"/>
      <c r="L136" s="21"/>
    </row>
    <row r="137" spans="3:12">
      <c r="C137" s="21"/>
      <c r="D137" s="21"/>
      <c r="E137" s="21"/>
      <c r="F137" s="47"/>
      <c r="G137" s="21"/>
      <c r="H137" s="21"/>
      <c r="I137" s="21"/>
      <c r="J137" s="21"/>
      <c r="K137" s="21"/>
      <c r="L137" s="21"/>
    </row>
    <row r="138" spans="3:12">
      <c r="C138" s="21"/>
      <c r="D138" s="21"/>
      <c r="E138" s="21"/>
      <c r="F138" s="47"/>
      <c r="G138" s="21"/>
      <c r="H138" s="21"/>
      <c r="I138" s="21"/>
      <c r="J138" s="21"/>
      <c r="K138" s="21"/>
      <c r="L138" s="21"/>
    </row>
    <row r="139" spans="3:12">
      <c r="C139" s="21"/>
      <c r="D139" s="21"/>
      <c r="E139" s="21"/>
      <c r="F139" s="47"/>
      <c r="G139" s="21"/>
      <c r="H139" s="21"/>
      <c r="I139" s="21"/>
      <c r="J139" s="21"/>
      <c r="K139" s="21"/>
      <c r="L139" s="21"/>
    </row>
    <row r="140" spans="3:12">
      <c r="C140" s="21"/>
      <c r="D140" s="21"/>
      <c r="E140" s="21"/>
      <c r="F140" s="47"/>
      <c r="G140" s="21"/>
      <c r="H140" s="21"/>
      <c r="I140" s="21"/>
      <c r="J140" s="21"/>
      <c r="K140" s="21"/>
      <c r="L140" s="21"/>
    </row>
    <row r="141" spans="3:12">
      <c r="C141" s="21"/>
      <c r="D141" s="21"/>
      <c r="E141" s="21"/>
      <c r="F141" s="47"/>
      <c r="G141" s="21"/>
      <c r="H141" s="21"/>
      <c r="I141" s="21"/>
      <c r="J141" s="21"/>
      <c r="K141" s="21"/>
      <c r="L141" s="21"/>
    </row>
    <row r="142" spans="3:12">
      <c r="C142" s="21"/>
      <c r="D142" s="21"/>
      <c r="E142" s="21"/>
      <c r="F142" s="47"/>
      <c r="G142" s="21"/>
      <c r="H142" s="21"/>
      <c r="I142" s="21"/>
      <c r="J142" s="21"/>
      <c r="K142" s="21"/>
      <c r="L142" s="21"/>
    </row>
    <row r="143" spans="3:12">
      <c r="C143" s="21"/>
      <c r="D143" s="21"/>
      <c r="E143" s="21"/>
      <c r="F143" s="47"/>
      <c r="G143" s="21"/>
      <c r="H143" s="21"/>
      <c r="I143" s="21"/>
      <c r="J143" s="21"/>
      <c r="K143" s="21"/>
      <c r="L143" s="21"/>
    </row>
    <row r="144" spans="3:12">
      <c r="C144" s="21"/>
      <c r="D144" s="21"/>
      <c r="E144" s="21"/>
      <c r="F144" s="47"/>
      <c r="G144" s="21"/>
      <c r="H144" s="21"/>
      <c r="I144" s="21"/>
      <c r="J144" s="21"/>
      <c r="K144" s="21"/>
      <c r="L144" s="21"/>
    </row>
    <row r="145" spans="3:12">
      <c r="C145" s="21"/>
      <c r="D145" s="21"/>
      <c r="E145" s="21"/>
      <c r="F145" s="47"/>
      <c r="G145" s="21"/>
      <c r="H145" s="21"/>
      <c r="I145" s="21"/>
      <c r="J145" s="21"/>
      <c r="K145" s="21"/>
      <c r="L145" s="21"/>
    </row>
    <row r="146" spans="3:12">
      <c r="C146" s="21"/>
      <c r="D146" s="21"/>
      <c r="E146" s="21"/>
      <c r="F146" s="47"/>
      <c r="G146" s="21"/>
      <c r="H146" s="21"/>
      <c r="I146" s="21"/>
      <c r="J146" s="21"/>
      <c r="K146" s="21"/>
      <c r="L146" s="21"/>
    </row>
    <row r="147" spans="3:12">
      <c r="C147" s="21"/>
      <c r="D147" s="21"/>
      <c r="E147" s="21"/>
      <c r="F147" s="47"/>
      <c r="G147" s="21"/>
      <c r="H147" s="21"/>
      <c r="I147" s="21"/>
      <c r="J147" s="21"/>
      <c r="K147" s="21"/>
      <c r="L147" s="21"/>
    </row>
    <row r="148" spans="3:12">
      <c r="C148" s="21"/>
      <c r="D148" s="21"/>
      <c r="E148" s="21"/>
      <c r="F148" s="47"/>
      <c r="G148" s="21"/>
      <c r="H148" s="21"/>
      <c r="I148" s="21"/>
      <c r="J148" s="21"/>
      <c r="K148" s="21"/>
      <c r="L148" s="21"/>
    </row>
    <row r="149" spans="3:12">
      <c r="C149" s="21"/>
      <c r="D149" s="21"/>
      <c r="E149" s="21"/>
      <c r="F149" s="47"/>
      <c r="G149" s="21"/>
      <c r="H149" s="21"/>
      <c r="I149" s="21"/>
      <c r="J149" s="21"/>
      <c r="K149" s="21"/>
      <c r="L149" s="21"/>
    </row>
    <row r="150" spans="3:12">
      <c r="C150" s="21"/>
      <c r="D150" s="21"/>
      <c r="E150" s="21"/>
      <c r="F150" s="47"/>
      <c r="G150" s="21"/>
      <c r="H150" s="21"/>
      <c r="I150" s="21"/>
      <c r="J150" s="21"/>
      <c r="K150" s="21"/>
      <c r="L150" s="21"/>
    </row>
    <row r="151" spans="3:12">
      <c r="C151" s="21"/>
      <c r="D151" s="21"/>
      <c r="E151" s="21"/>
      <c r="F151" s="47"/>
      <c r="G151" s="21"/>
      <c r="H151" s="21"/>
      <c r="I151" s="21"/>
      <c r="J151" s="21"/>
      <c r="K151" s="21"/>
      <c r="L151" s="21"/>
    </row>
    <row r="152" spans="3:12">
      <c r="C152" s="21"/>
      <c r="D152" s="21"/>
      <c r="E152" s="21"/>
      <c r="F152" s="47"/>
      <c r="G152" s="21"/>
      <c r="H152" s="21"/>
      <c r="I152" s="21"/>
      <c r="J152" s="21"/>
      <c r="K152" s="21"/>
      <c r="L152" s="21"/>
    </row>
    <row r="153" spans="3:12">
      <c r="C153" s="21"/>
      <c r="D153" s="21"/>
      <c r="E153" s="21"/>
      <c r="F153" s="47"/>
      <c r="G153" s="21"/>
      <c r="H153" s="21"/>
      <c r="I153" s="21"/>
      <c r="J153" s="21"/>
      <c r="K153" s="21"/>
      <c r="L153" s="21"/>
    </row>
    <row r="154" spans="3:12">
      <c r="C154" s="21"/>
      <c r="D154" s="21"/>
      <c r="E154" s="21"/>
      <c r="F154" s="47"/>
      <c r="G154" s="21"/>
      <c r="H154" s="21"/>
      <c r="I154" s="21"/>
      <c r="J154" s="21"/>
      <c r="K154" s="21"/>
      <c r="L154" s="21"/>
    </row>
    <row r="155" spans="3:12">
      <c r="C155" s="21"/>
      <c r="D155" s="21"/>
      <c r="E155" s="21"/>
      <c r="F155" s="47"/>
      <c r="G155" s="21"/>
      <c r="H155" s="21"/>
      <c r="I155" s="21"/>
      <c r="J155" s="21"/>
      <c r="K155" s="21"/>
      <c r="L155" s="21"/>
    </row>
    <row r="156" spans="3:12">
      <c r="C156" s="21"/>
      <c r="D156" s="21"/>
      <c r="E156" s="21"/>
      <c r="F156" s="47"/>
      <c r="G156" s="21"/>
      <c r="H156" s="21"/>
      <c r="I156" s="21"/>
      <c r="J156" s="21"/>
      <c r="K156" s="21"/>
      <c r="L156" s="21"/>
    </row>
    <row r="157" spans="3:12">
      <c r="C157" s="21"/>
      <c r="D157" s="21"/>
      <c r="E157" s="21"/>
      <c r="F157" s="47"/>
      <c r="G157" s="21"/>
      <c r="H157" s="21"/>
      <c r="I157" s="21"/>
      <c r="J157" s="21"/>
      <c r="K157" s="21"/>
      <c r="L157" s="21"/>
    </row>
    <row r="158" spans="3:12">
      <c r="C158" s="21"/>
      <c r="D158" s="21"/>
      <c r="E158" s="21"/>
      <c r="F158" s="47"/>
      <c r="G158" s="21"/>
      <c r="H158" s="21"/>
      <c r="I158" s="21"/>
      <c r="J158" s="21"/>
      <c r="K158" s="21"/>
      <c r="L158" s="21"/>
    </row>
    <row r="159" spans="3:12">
      <c r="C159" s="21"/>
      <c r="D159" s="21"/>
      <c r="E159" s="21"/>
      <c r="F159" s="47"/>
      <c r="G159" s="21"/>
      <c r="H159" s="21"/>
      <c r="I159" s="21"/>
      <c r="J159" s="21"/>
      <c r="K159" s="21"/>
      <c r="L159" s="21"/>
    </row>
    <row r="160" spans="3:12">
      <c r="C160" s="21"/>
      <c r="D160" s="21"/>
      <c r="E160" s="21"/>
      <c r="F160" s="47"/>
      <c r="G160" s="21"/>
      <c r="H160" s="21"/>
      <c r="I160" s="21"/>
      <c r="J160" s="21"/>
      <c r="K160" s="21"/>
      <c r="L160" s="21"/>
    </row>
    <row r="161" spans="3:12">
      <c r="C161" s="21"/>
      <c r="D161" s="21"/>
      <c r="E161" s="21"/>
      <c r="F161" s="47"/>
      <c r="G161" s="21"/>
      <c r="H161" s="21"/>
      <c r="I161" s="21"/>
      <c r="J161" s="21"/>
      <c r="K161" s="21"/>
      <c r="L161" s="21"/>
    </row>
    <row r="162" spans="3:12">
      <c r="C162" s="21"/>
      <c r="D162" s="21"/>
      <c r="E162" s="21"/>
      <c r="F162" s="47"/>
      <c r="G162" s="21"/>
      <c r="H162" s="21"/>
      <c r="I162" s="21"/>
      <c r="J162" s="21"/>
      <c r="K162" s="21"/>
      <c r="L162" s="21"/>
    </row>
    <row r="163" spans="3:12">
      <c r="C163" s="21"/>
      <c r="D163" s="21"/>
      <c r="E163" s="21"/>
      <c r="F163" s="47"/>
      <c r="G163" s="21"/>
      <c r="H163" s="21"/>
      <c r="I163" s="21"/>
      <c r="J163" s="21"/>
      <c r="K163" s="21"/>
      <c r="L163" s="21"/>
    </row>
    <row r="164" spans="3:12">
      <c r="C164" s="21"/>
      <c r="D164" s="21"/>
      <c r="E164" s="21"/>
      <c r="F164" s="47"/>
      <c r="G164" s="21"/>
      <c r="H164" s="21"/>
      <c r="I164" s="21"/>
      <c r="J164" s="21"/>
      <c r="K164" s="21"/>
      <c r="L164" s="21"/>
    </row>
    <row r="165" spans="3:12">
      <c r="C165" s="21"/>
      <c r="D165" s="21"/>
      <c r="E165" s="21"/>
      <c r="F165" s="47"/>
      <c r="G165" s="21"/>
      <c r="H165" s="21"/>
      <c r="I165" s="21"/>
      <c r="J165" s="21"/>
      <c r="K165" s="21"/>
      <c r="L165" s="21"/>
    </row>
    <row r="166" spans="3:12">
      <c r="C166" s="21"/>
      <c r="D166" s="21"/>
      <c r="E166" s="21"/>
      <c r="F166" s="47"/>
      <c r="G166" s="21"/>
      <c r="H166" s="21"/>
      <c r="I166" s="21"/>
      <c r="J166" s="21"/>
      <c r="K166" s="21"/>
      <c r="L166" s="21"/>
    </row>
    <row r="167" spans="3:12">
      <c r="C167" s="21"/>
      <c r="D167" s="21"/>
      <c r="E167" s="21"/>
      <c r="F167" s="47"/>
      <c r="G167" s="21"/>
      <c r="H167" s="21"/>
      <c r="I167" s="21"/>
      <c r="J167" s="21"/>
      <c r="K167" s="21"/>
      <c r="L167" s="21"/>
    </row>
    <row r="168" spans="3:12">
      <c r="C168" s="21"/>
      <c r="D168" s="21"/>
      <c r="E168" s="21"/>
      <c r="F168" s="47"/>
      <c r="G168" s="21"/>
      <c r="H168" s="21"/>
      <c r="I168" s="21"/>
      <c r="J168" s="21"/>
      <c r="K168" s="21"/>
      <c r="L168" s="21"/>
    </row>
    <row r="169" spans="3:12">
      <c r="C169" s="21"/>
      <c r="D169" s="21"/>
      <c r="E169" s="21"/>
      <c r="F169" s="47"/>
      <c r="G169" s="21"/>
      <c r="H169" s="21"/>
      <c r="I169" s="21"/>
      <c r="J169" s="21"/>
      <c r="K169" s="21"/>
      <c r="L169" s="21"/>
    </row>
    <row r="170" spans="3:12">
      <c r="C170" s="21"/>
      <c r="D170" s="21"/>
      <c r="E170" s="21"/>
      <c r="F170" s="47"/>
      <c r="G170" s="21"/>
      <c r="H170" s="21"/>
      <c r="I170" s="21"/>
      <c r="J170" s="21"/>
      <c r="K170" s="21"/>
      <c r="L170" s="21"/>
    </row>
    <row r="171" spans="3:12">
      <c r="C171" s="21"/>
      <c r="D171" s="21"/>
      <c r="E171" s="21"/>
      <c r="F171" s="47"/>
      <c r="G171" s="21"/>
      <c r="H171" s="21"/>
      <c r="I171" s="21"/>
      <c r="J171" s="21"/>
      <c r="K171" s="21"/>
      <c r="L171" s="21"/>
    </row>
    <row r="172" spans="3:12">
      <c r="C172" s="21"/>
      <c r="D172" s="21"/>
      <c r="E172" s="21"/>
      <c r="F172" s="47"/>
      <c r="G172" s="21"/>
      <c r="H172" s="21"/>
      <c r="I172" s="21"/>
      <c r="J172" s="21"/>
      <c r="K172" s="21"/>
      <c r="L172" s="21"/>
    </row>
    <row r="173" spans="3:12">
      <c r="C173" s="21"/>
      <c r="D173" s="21"/>
      <c r="E173" s="21"/>
      <c r="F173" s="47"/>
      <c r="G173" s="21"/>
      <c r="H173" s="21"/>
      <c r="I173" s="21"/>
      <c r="J173" s="21"/>
      <c r="K173" s="21"/>
      <c r="L173" s="21"/>
    </row>
    <row r="174" spans="3:12">
      <c r="C174" s="21"/>
      <c r="D174" s="21"/>
      <c r="E174" s="21"/>
      <c r="F174" s="47"/>
      <c r="G174" s="21"/>
      <c r="H174" s="21"/>
      <c r="I174" s="21"/>
      <c r="J174" s="21"/>
      <c r="K174" s="21"/>
      <c r="L174" s="21"/>
    </row>
    <row r="175" spans="3:12">
      <c r="C175" s="21"/>
      <c r="D175" s="21"/>
      <c r="E175" s="21"/>
      <c r="F175" s="47"/>
      <c r="G175" s="21"/>
      <c r="H175" s="21"/>
      <c r="I175" s="21"/>
      <c r="J175" s="21"/>
      <c r="K175" s="21"/>
      <c r="L175" s="21"/>
    </row>
    <row r="176" spans="3:12">
      <c r="C176" s="21"/>
      <c r="D176" s="21"/>
      <c r="E176" s="21"/>
      <c r="F176" s="47"/>
      <c r="G176" s="21"/>
      <c r="H176" s="21"/>
      <c r="I176" s="21"/>
      <c r="J176" s="21"/>
      <c r="K176" s="21"/>
      <c r="L176" s="21"/>
    </row>
    <row r="177" spans="3:12">
      <c r="C177" s="21"/>
      <c r="D177" s="21"/>
      <c r="E177" s="21"/>
      <c r="F177" s="47"/>
      <c r="G177" s="21"/>
      <c r="H177" s="21"/>
      <c r="I177" s="21"/>
      <c r="J177" s="21"/>
      <c r="K177" s="21"/>
      <c r="L177" s="21"/>
    </row>
    <row r="178" spans="3:12">
      <c r="C178" s="21"/>
      <c r="D178" s="21"/>
      <c r="E178" s="21"/>
      <c r="F178" s="47"/>
      <c r="G178" s="21"/>
      <c r="H178" s="21"/>
      <c r="I178" s="21"/>
      <c r="J178" s="21"/>
      <c r="K178" s="21"/>
      <c r="L178" s="21"/>
    </row>
    <row r="179" spans="3:12">
      <c r="C179" s="21"/>
      <c r="D179" s="21"/>
      <c r="E179" s="21"/>
      <c r="F179" s="47"/>
      <c r="G179" s="21"/>
      <c r="H179" s="21"/>
      <c r="I179" s="21"/>
      <c r="J179" s="21"/>
      <c r="K179" s="21"/>
      <c r="L179" s="21"/>
    </row>
    <row r="180" spans="3:12">
      <c r="C180" s="21"/>
      <c r="D180" s="21"/>
      <c r="E180" s="21"/>
      <c r="F180" s="47"/>
      <c r="G180" s="21"/>
      <c r="H180" s="21"/>
      <c r="I180" s="21"/>
      <c r="J180" s="21"/>
      <c r="K180" s="21"/>
      <c r="L180" s="21"/>
    </row>
    <row r="181" spans="3:12">
      <c r="C181" s="21"/>
      <c r="D181" s="21"/>
      <c r="E181" s="21"/>
      <c r="F181" s="47"/>
      <c r="G181" s="21"/>
      <c r="H181" s="21"/>
      <c r="I181" s="21"/>
      <c r="J181" s="21"/>
      <c r="K181" s="21"/>
      <c r="L181" s="21"/>
    </row>
    <row r="182" spans="3:12">
      <c r="C182" s="21"/>
      <c r="D182" s="21"/>
      <c r="E182" s="21"/>
      <c r="F182" s="47"/>
      <c r="G182" s="21"/>
      <c r="H182" s="21"/>
      <c r="I182" s="21"/>
      <c r="J182" s="21"/>
      <c r="K182" s="21"/>
      <c r="L182" s="21"/>
    </row>
    <row r="183" spans="3:12">
      <c r="C183" s="21"/>
      <c r="D183" s="21"/>
      <c r="E183" s="21"/>
      <c r="F183" s="47"/>
      <c r="G183" s="21"/>
      <c r="H183" s="21"/>
      <c r="I183" s="21"/>
      <c r="J183" s="21"/>
      <c r="K183" s="21"/>
      <c r="L183" s="21"/>
    </row>
    <row r="184" spans="3:12">
      <c r="C184" s="21"/>
      <c r="D184" s="21"/>
      <c r="E184" s="21"/>
      <c r="F184" s="47"/>
      <c r="G184" s="21"/>
      <c r="H184" s="21"/>
      <c r="I184" s="21"/>
      <c r="J184" s="21"/>
      <c r="K184" s="21"/>
      <c r="L184" s="21"/>
    </row>
    <row r="185" spans="3:12">
      <c r="C185" s="21"/>
      <c r="D185" s="21"/>
      <c r="E185" s="21"/>
      <c r="F185" s="47"/>
      <c r="G185" s="21"/>
      <c r="H185" s="21"/>
      <c r="I185" s="21"/>
      <c r="J185" s="21"/>
      <c r="K185" s="21"/>
      <c r="L185" s="21"/>
    </row>
    <row r="186" spans="3:12">
      <c r="C186" s="21"/>
      <c r="D186" s="21"/>
      <c r="E186" s="21"/>
      <c r="F186" s="47"/>
      <c r="G186" s="21"/>
      <c r="H186" s="21"/>
      <c r="I186" s="21"/>
      <c r="J186" s="21"/>
      <c r="K186" s="21"/>
      <c r="L186" s="21"/>
    </row>
    <row r="187" spans="3:12">
      <c r="C187" s="21"/>
      <c r="D187" s="21"/>
      <c r="E187" s="21"/>
      <c r="F187" s="47"/>
      <c r="G187" s="21"/>
      <c r="H187" s="21"/>
      <c r="I187" s="21"/>
      <c r="J187" s="21"/>
      <c r="K187" s="21"/>
      <c r="L187" s="21"/>
    </row>
    <row r="188" spans="3:12">
      <c r="C188" s="21"/>
      <c r="D188" s="21"/>
      <c r="E188" s="21"/>
      <c r="F188" s="47"/>
      <c r="G188" s="21"/>
      <c r="H188" s="21"/>
      <c r="I188" s="21"/>
      <c r="J188" s="21"/>
      <c r="K188" s="21"/>
      <c r="L188" s="21"/>
    </row>
    <row r="189" spans="3:12">
      <c r="C189" s="21"/>
      <c r="D189" s="21"/>
      <c r="E189" s="21"/>
      <c r="F189" s="47"/>
      <c r="G189" s="21"/>
      <c r="H189" s="21"/>
      <c r="I189" s="21"/>
      <c r="J189" s="21"/>
      <c r="K189" s="21"/>
      <c r="L189" s="21"/>
    </row>
    <row r="190" spans="3:12">
      <c r="C190" s="21"/>
      <c r="D190" s="21"/>
      <c r="E190" s="21"/>
      <c r="F190" s="47"/>
      <c r="G190" s="21"/>
      <c r="H190" s="21"/>
      <c r="I190" s="21"/>
      <c r="J190" s="21"/>
      <c r="K190" s="21"/>
      <c r="L190" s="21"/>
    </row>
    <row r="191" spans="3:12">
      <c r="C191" s="21"/>
      <c r="D191" s="21"/>
      <c r="E191" s="21"/>
      <c r="F191" s="47"/>
      <c r="G191" s="21"/>
      <c r="H191" s="21"/>
      <c r="I191" s="21"/>
      <c r="J191" s="21"/>
      <c r="K191" s="21"/>
      <c r="L191" s="21"/>
    </row>
    <row r="192" spans="3:12">
      <c r="C192" s="21"/>
      <c r="D192" s="21"/>
      <c r="E192" s="21"/>
      <c r="F192" s="47"/>
      <c r="G192" s="21"/>
      <c r="H192" s="21"/>
      <c r="I192" s="21"/>
      <c r="J192" s="21"/>
      <c r="K192" s="21"/>
      <c r="L192" s="21"/>
    </row>
    <row r="193" spans="3:12">
      <c r="C193" s="21"/>
      <c r="D193" s="21"/>
      <c r="E193" s="21"/>
      <c r="F193" s="47"/>
      <c r="G193" s="21"/>
      <c r="H193" s="21"/>
      <c r="I193" s="21"/>
      <c r="J193" s="21"/>
      <c r="K193" s="21"/>
      <c r="L193" s="21"/>
    </row>
    <row r="194" spans="3:12">
      <c r="C194" s="21"/>
      <c r="D194" s="21"/>
      <c r="E194" s="21"/>
      <c r="F194" s="47"/>
      <c r="G194" s="21"/>
      <c r="H194" s="21"/>
      <c r="I194" s="21"/>
      <c r="J194" s="21"/>
      <c r="K194" s="21"/>
      <c r="L194" s="21"/>
    </row>
    <row r="195" spans="3:12">
      <c r="C195" s="21"/>
      <c r="D195" s="21"/>
      <c r="E195" s="21"/>
      <c r="F195" s="47"/>
      <c r="G195" s="21"/>
      <c r="H195" s="21"/>
      <c r="I195" s="21"/>
      <c r="J195" s="21"/>
      <c r="K195" s="21"/>
      <c r="L195" s="21"/>
    </row>
    <row r="196" spans="3:12">
      <c r="C196" s="21"/>
      <c r="D196" s="21"/>
      <c r="E196" s="21"/>
      <c r="F196" s="47"/>
      <c r="G196" s="21"/>
      <c r="H196" s="21"/>
      <c r="I196" s="21"/>
      <c r="J196" s="21"/>
      <c r="K196" s="21"/>
      <c r="L196" s="21"/>
    </row>
    <row r="197" spans="3:12">
      <c r="C197" s="21"/>
      <c r="D197" s="21"/>
      <c r="E197" s="21"/>
      <c r="F197" s="47"/>
      <c r="G197" s="21"/>
      <c r="H197" s="21"/>
      <c r="I197" s="21"/>
      <c r="J197" s="21"/>
      <c r="K197" s="21"/>
      <c r="L197" s="21"/>
    </row>
    <row r="198" spans="3:12">
      <c r="C198" s="21"/>
      <c r="D198" s="21"/>
      <c r="E198" s="21"/>
      <c r="F198" s="47"/>
      <c r="G198" s="21"/>
      <c r="H198" s="21"/>
      <c r="I198" s="21"/>
      <c r="J198" s="21"/>
      <c r="K198" s="21"/>
      <c r="L198" s="21"/>
    </row>
    <row r="199" spans="3:12">
      <c r="C199" s="21"/>
      <c r="D199" s="21"/>
      <c r="E199" s="21"/>
      <c r="F199" s="47"/>
      <c r="G199" s="21"/>
      <c r="H199" s="21"/>
      <c r="I199" s="21"/>
      <c r="J199" s="21"/>
      <c r="K199" s="21"/>
      <c r="L199" s="21"/>
    </row>
    <row r="200" spans="3:12">
      <c r="C200" s="21"/>
      <c r="D200" s="21"/>
      <c r="E200" s="21"/>
      <c r="F200" s="47"/>
      <c r="G200" s="21"/>
      <c r="H200" s="21"/>
      <c r="I200" s="21"/>
      <c r="J200" s="21"/>
      <c r="K200" s="21"/>
      <c r="L200" s="21"/>
    </row>
    <row r="201" spans="3:12">
      <c r="C201" s="21"/>
      <c r="D201" s="21"/>
      <c r="E201" s="21"/>
      <c r="F201" s="47"/>
      <c r="G201" s="21"/>
      <c r="H201" s="21"/>
      <c r="I201" s="21"/>
      <c r="J201" s="21"/>
      <c r="K201" s="21"/>
      <c r="L201" s="21"/>
    </row>
    <row r="202" spans="3:12">
      <c r="C202" s="21"/>
      <c r="D202" s="21"/>
      <c r="E202" s="21"/>
      <c r="F202" s="47"/>
      <c r="G202" s="21"/>
      <c r="H202" s="21"/>
      <c r="I202" s="21"/>
      <c r="J202" s="21"/>
      <c r="K202" s="21"/>
      <c r="L202" s="21"/>
    </row>
    <row r="203" spans="3:12">
      <c r="C203" s="21"/>
      <c r="D203" s="21"/>
      <c r="E203" s="21"/>
      <c r="F203" s="47"/>
      <c r="G203" s="21"/>
      <c r="H203" s="21"/>
      <c r="I203" s="21"/>
      <c r="J203" s="21"/>
      <c r="K203" s="21"/>
      <c r="L203" s="21"/>
    </row>
    <row r="204" spans="3:12">
      <c r="C204" s="21"/>
      <c r="D204" s="21"/>
      <c r="E204" s="21"/>
      <c r="F204" s="47"/>
      <c r="G204" s="21"/>
      <c r="H204" s="21"/>
      <c r="I204" s="21"/>
      <c r="J204" s="21"/>
      <c r="K204" s="21"/>
      <c r="L204" s="21"/>
    </row>
    <row r="205" spans="3:12">
      <c r="C205" s="21"/>
      <c r="D205" s="21"/>
      <c r="E205" s="21"/>
      <c r="F205" s="47"/>
      <c r="G205" s="21"/>
      <c r="H205" s="21"/>
      <c r="I205" s="21"/>
      <c r="J205" s="21"/>
      <c r="K205" s="21"/>
      <c r="L205" s="21"/>
    </row>
    <row r="206" spans="3:12">
      <c r="C206" s="21"/>
      <c r="D206" s="21"/>
      <c r="E206" s="21"/>
      <c r="F206" s="47"/>
      <c r="G206" s="21"/>
      <c r="H206" s="21"/>
      <c r="I206" s="21"/>
      <c r="J206" s="21"/>
      <c r="K206" s="21"/>
      <c r="L206" s="21"/>
    </row>
    <row r="207" spans="3:12">
      <c r="C207" s="21"/>
      <c r="D207" s="21"/>
      <c r="E207" s="21"/>
      <c r="F207" s="47"/>
      <c r="G207" s="21"/>
      <c r="H207" s="21"/>
      <c r="I207" s="21"/>
      <c r="J207" s="21"/>
      <c r="K207" s="21"/>
      <c r="L207" s="21"/>
    </row>
    <row r="208" spans="3:12">
      <c r="C208" s="21"/>
      <c r="D208" s="21"/>
      <c r="E208" s="21"/>
      <c r="F208" s="47"/>
      <c r="G208" s="21"/>
      <c r="H208" s="21"/>
      <c r="I208" s="21"/>
      <c r="J208" s="21"/>
      <c r="K208" s="21"/>
      <c r="L208" s="21"/>
    </row>
    <row r="209" spans="3:12">
      <c r="C209" s="21"/>
      <c r="D209" s="21"/>
      <c r="E209" s="21"/>
      <c r="F209" s="47"/>
      <c r="G209" s="21"/>
      <c r="H209" s="21"/>
      <c r="I209" s="21"/>
      <c r="J209" s="21"/>
      <c r="K209" s="21"/>
      <c r="L209" s="21"/>
    </row>
    <row r="210" spans="3:12">
      <c r="C210" s="21"/>
      <c r="D210" s="21"/>
      <c r="E210" s="21"/>
      <c r="F210" s="47"/>
      <c r="G210" s="21"/>
      <c r="H210" s="21"/>
      <c r="I210" s="21"/>
      <c r="J210" s="21"/>
      <c r="K210" s="21"/>
      <c r="L210" s="21"/>
    </row>
    <row r="211" spans="3:12">
      <c r="C211" s="21"/>
      <c r="D211" s="21"/>
      <c r="E211" s="21"/>
      <c r="F211" s="47"/>
      <c r="G211" s="21"/>
      <c r="H211" s="21"/>
      <c r="I211" s="21"/>
      <c r="J211" s="21"/>
      <c r="K211" s="21"/>
      <c r="L211" s="21"/>
    </row>
    <row r="212" spans="3:12">
      <c r="C212" s="21"/>
      <c r="D212" s="21"/>
      <c r="E212" s="21"/>
      <c r="F212" s="47"/>
      <c r="G212" s="21"/>
      <c r="H212" s="21"/>
      <c r="I212" s="21"/>
      <c r="J212" s="21"/>
      <c r="K212" s="21"/>
      <c r="L212" s="21"/>
    </row>
    <row r="213" spans="3:12">
      <c r="C213" s="21"/>
      <c r="D213" s="21"/>
      <c r="E213" s="21"/>
      <c r="F213" s="47"/>
      <c r="G213" s="21"/>
      <c r="H213" s="21"/>
      <c r="I213" s="21"/>
      <c r="J213" s="21"/>
      <c r="K213" s="21"/>
      <c r="L213" s="21"/>
    </row>
    <row r="214" spans="3:12">
      <c r="C214" s="21"/>
      <c r="D214" s="21"/>
      <c r="E214" s="21"/>
      <c r="F214" s="47"/>
      <c r="G214" s="21"/>
      <c r="H214" s="21"/>
      <c r="I214" s="21"/>
      <c r="J214" s="21"/>
      <c r="K214" s="21"/>
      <c r="L214" s="21"/>
    </row>
    <row r="215" spans="3:12">
      <c r="C215" s="21"/>
      <c r="D215" s="21"/>
      <c r="E215" s="21"/>
      <c r="F215" s="47"/>
      <c r="G215" s="21"/>
      <c r="H215" s="21"/>
      <c r="I215" s="21"/>
      <c r="J215" s="21"/>
      <c r="K215" s="21"/>
      <c r="L215" s="21"/>
    </row>
    <row r="216" spans="3:12">
      <c r="C216" s="21"/>
      <c r="D216" s="21"/>
      <c r="E216" s="21"/>
      <c r="F216" s="47"/>
      <c r="G216" s="21"/>
      <c r="H216" s="21"/>
      <c r="I216" s="21"/>
      <c r="J216" s="21"/>
      <c r="K216" s="21"/>
      <c r="L216" s="21"/>
    </row>
    <row r="217" spans="3:12">
      <c r="C217" s="21"/>
      <c r="D217" s="21"/>
      <c r="E217" s="21"/>
      <c r="F217" s="47"/>
      <c r="G217" s="21"/>
      <c r="H217" s="21"/>
      <c r="I217" s="21"/>
      <c r="J217" s="21"/>
      <c r="K217" s="21"/>
      <c r="L217" s="21"/>
    </row>
    <row r="218" spans="3:12">
      <c r="C218" s="21"/>
      <c r="D218" s="21"/>
      <c r="E218" s="21"/>
      <c r="F218" s="47"/>
      <c r="G218" s="21"/>
      <c r="H218" s="21"/>
      <c r="I218" s="21"/>
      <c r="J218" s="21"/>
      <c r="K218" s="21"/>
      <c r="L218" s="21"/>
    </row>
    <row r="219" spans="3:12">
      <c r="C219" s="21"/>
      <c r="D219" s="21"/>
      <c r="E219" s="21"/>
      <c r="F219" s="47"/>
      <c r="G219" s="21"/>
      <c r="H219" s="21"/>
      <c r="I219" s="21"/>
      <c r="J219" s="21"/>
      <c r="K219" s="21"/>
      <c r="L219" s="21"/>
    </row>
    <row r="220" spans="3:12">
      <c r="C220" s="21"/>
      <c r="D220" s="21"/>
      <c r="E220" s="21"/>
      <c r="F220" s="47"/>
      <c r="G220" s="21"/>
      <c r="H220" s="21"/>
      <c r="I220" s="21"/>
      <c r="J220" s="21"/>
      <c r="K220" s="21"/>
      <c r="L220" s="21"/>
    </row>
    <row r="221" spans="3:12">
      <c r="C221" s="21"/>
      <c r="D221" s="21"/>
      <c r="E221" s="21"/>
      <c r="F221" s="47"/>
      <c r="G221" s="21"/>
      <c r="H221" s="21"/>
      <c r="I221" s="21"/>
      <c r="J221" s="21"/>
      <c r="K221" s="21"/>
      <c r="L221" s="21"/>
    </row>
    <row r="222" spans="3:12">
      <c r="C222" s="21"/>
      <c r="D222" s="21"/>
      <c r="E222" s="21"/>
      <c r="F222" s="47"/>
      <c r="G222" s="21"/>
      <c r="H222" s="21"/>
      <c r="I222" s="21"/>
      <c r="J222" s="21"/>
      <c r="K222" s="21"/>
      <c r="L222" s="21"/>
    </row>
    <row r="223" spans="3:12">
      <c r="C223" s="21"/>
      <c r="D223" s="21"/>
      <c r="E223" s="21"/>
      <c r="F223" s="47"/>
      <c r="G223" s="21"/>
      <c r="H223" s="21"/>
      <c r="I223" s="21"/>
      <c r="J223" s="21"/>
      <c r="K223" s="21"/>
      <c r="L223" s="21"/>
    </row>
    <row r="224" spans="3:12">
      <c r="C224" s="21"/>
      <c r="D224" s="21"/>
      <c r="E224" s="21"/>
      <c r="F224" s="47"/>
      <c r="G224" s="21"/>
      <c r="H224" s="21"/>
      <c r="I224" s="21"/>
      <c r="J224" s="21"/>
      <c r="K224" s="21"/>
      <c r="L224" s="21"/>
    </row>
    <row r="225" spans="3:12">
      <c r="C225" s="21"/>
      <c r="D225" s="21"/>
      <c r="E225" s="21"/>
      <c r="F225" s="47"/>
      <c r="G225" s="21"/>
      <c r="H225" s="21"/>
      <c r="I225" s="21"/>
      <c r="J225" s="21"/>
      <c r="K225" s="21"/>
      <c r="L225" s="21"/>
    </row>
    <row r="226" spans="3:12">
      <c r="C226" s="21"/>
      <c r="D226" s="21"/>
      <c r="E226" s="21"/>
      <c r="F226" s="47"/>
      <c r="G226" s="21"/>
      <c r="H226" s="21"/>
      <c r="I226" s="21"/>
      <c r="J226" s="21"/>
      <c r="K226" s="21"/>
      <c r="L226" s="21"/>
    </row>
    <row r="227" spans="3:12">
      <c r="C227" s="21"/>
      <c r="D227" s="21"/>
      <c r="E227" s="21"/>
      <c r="F227" s="47"/>
      <c r="G227" s="21"/>
      <c r="H227" s="21"/>
      <c r="I227" s="21"/>
      <c r="J227" s="21"/>
      <c r="K227" s="21"/>
      <c r="L227" s="21"/>
    </row>
    <row r="228" spans="3:12">
      <c r="C228" s="21"/>
      <c r="D228" s="21"/>
      <c r="E228" s="21"/>
      <c r="F228" s="47"/>
      <c r="G228" s="21"/>
      <c r="H228" s="21"/>
      <c r="I228" s="21"/>
      <c r="J228" s="21"/>
      <c r="K228" s="21"/>
      <c r="L228" s="21"/>
    </row>
    <row r="229" spans="3:12">
      <c r="C229" s="21"/>
      <c r="D229" s="21"/>
      <c r="E229" s="21"/>
      <c r="F229" s="47"/>
      <c r="G229" s="21"/>
      <c r="H229" s="21"/>
      <c r="I229" s="21"/>
      <c r="J229" s="21"/>
      <c r="K229" s="21"/>
      <c r="L229" s="21"/>
    </row>
    <row r="230" spans="3:12">
      <c r="C230" s="21"/>
      <c r="D230" s="21"/>
      <c r="E230" s="21"/>
      <c r="F230" s="47"/>
      <c r="G230" s="21"/>
      <c r="H230" s="21"/>
      <c r="I230" s="21"/>
      <c r="J230" s="21"/>
      <c r="K230" s="21"/>
      <c r="L230" s="21"/>
    </row>
    <row r="231" spans="3:12">
      <c r="C231" s="21"/>
      <c r="D231" s="21"/>
      <c r="E231" s="21"/>
      <c r="F231" s="47"/>
      <c r="G231" s="21"/>
      <c r="H231" s="21"/>
      <c r="I231" s="21"/>
      <c r="J231" s="21"/>
      <c r="K231" s="21"/>
      <c r="L231" s="21"/>
    </row>
    <row r="232" spans="3:12">
      <c r="C232" s="21"/>
      <c r="D232" s="21"/>
      <c r="E232" s="21"/>
      <c r="F232" s="47"/>
      <c r="G232" s="21"/>
      <c r="H232" s="21"/>
      <c r="I232" s="21"/>
      <c r="J232" s="21"/>
      <c r="K232" s="21"/>
      <c r="L232" s="21"/>
    </row>
    <row r="233" spans="3:12">
      <c r="C233" s="21"/>
      <c r="D233" s="21"/>
      <c r="E233" s="21"/>
      <c r="F233" s="47"/>
      <c r="G233" s="21"/>
      <c r="H233" s="21"/>
      <c r="I233" s="21"/>
      <c r="J233" s="21"/>
      <c r="K233" s="21"/>
      <c r="L233" s="21"/>
    </row>
    <row r="234" spans="3:12">
      <c r="C234" s="21"/>
      <c r="D234" s="21"/>
      <c r="E234" s="21"/>
      <c r="F234" s="47"/>
      <c r="G234" s="21"/>
      <c r="H234" s="21"/>
      <c r="I234" s="21"/>
      <c r="J234" s="21"/>
      <c r="K234" s="21"/>
      <c r="L234" s="21"/>
    </row>
    <row r="235" spans="3:12">
      <c r="C235" s="21"/>
      <c r="D235" s="21"/>
      <c r="E235" s="21"/>
      <c r="F235" s="47"/>
      <c r="G235" s="21"/>
      <c r="H235" s="21"/>
      <c r="I235" s="21"/>
      <c r="J235" s="21"/>
      <c r="K235" s="21"/>
      <c r="L235" s="21"/>
    </row>
    <row r="236" spans="3:12">
      <c r="C236" s="21"/>
      <c r="D236" s="21"/>
      <c r="E236" s="21"/>
      <c r="F236" s="47"/>
      <c r="G236" s="21"/>
      <c r="H236" s="21"/>
      <c r="I236" s="21"/>
      <c r="J236" s="21"/>
      <c r="K236" s="21"/>
      <c r="L236" s="21"/>
    </row>
    <row r="237" spans="3:12">
      <c r="C237" s="21"/>
      <c r="D237" s="21"/>
      <c r="E237" s="21"/>
      <c r="F237" s="47"/>
      <c r="G237" s="21"/>
      <c r="H237" s="21"/>
      <c r="I237" s="21"/>
      <c r="J237" s="21"/>
      <c r="K237" s="21"/>
      <c r="L237" s="21"/>
    </row>
    <row r="238" spans="3:12">
      <c r="C238" s="21"/>
      <c r="D238" s="21"/>
      <c r="E238" s="21"/>
      <c r="F238" s="47"/>
      <c r="G238" s="21"/>
      <c r="H238" s="21"/>
      <c r="I238" s="21"/>
      <c r="J238" s="21"/>
      <c r="K238" s="21"/>
      <c r="L238" s="21"/>
    </row>
    <row r="239" spans="3:12">
      <c r="C239" s="21"/>
      <c r="D239" s="21"/>
      <c r="E239" s="21"/>
      <c r="F239" s="47"/>
      <c r="G239" s="21"/>
      <c r="H239" s="21"/>
      <c r="I239" s="21"/>
      <c r="J239" s="21"/>
      <c r="K239" s="21"/>
      <c r="L239" s="21"/>
    </row>
    <row r="240" spans="3:12">
      <c r="C240" s="21"/>
      <c r="D240" s="21"/>
      <c r="E240" s="21"/>
      <c r="F240" s="47"/>
      <c r="G240" s="21"/>
      <c r="H240" s="21"/>
      <c r="I240" s="21"/>
      <c r="J240" s="21"/>
      <c r="K240" s="21"/>
      <c r="L240" s="21"/>
    </row>
    <row r="241" spans="3:12">
      <c r="C241" s="21"/>
      <c r="D241" s="21"/>
      <c r="E241" s="21"/>
      <c r="F241" s="47"/>
      <c r="G241" s="21"/>
      <c r="H241" s="21"/>
      <c r="I241" s="21"/>
      <c r="J241" s="21"/>
      <c r="K241" s="21"/>
      <c r="L241" s="21"/>
    </row>
    <row r="242" spans="3:12">
      <c r="C242" s="21"/>
      <c r="D242" s="21"/>
      <c r="E242" s="21"/>
      <c r="F242" s="47"/>
      <c r="G242" s="21"/>
      <c r="H242" s="21"/>
      <c r="I242" s="21"/>
      <c r="J242" s="21"/>
      <c r="K242" s="21"/>
      <c r="L242" s="21"/>
    </row>
    <row r="243" spans="3:12">
      <c r="C243" s="21"/>
      <c r="D243" s="21"/>
      <c r="E243" s="21"/>
      <c r="F243" s="47"/>
      <c r="G243" s="21"/>
      <c r="H243" s="21"/>
      <c r="I243" s="21"/>
      <c r="J243" s="21"/>
      <c r="K243" s="21"/>
      <c r="L243" s="21"/>
    </row>
    <row r="244" spans="3:12">
      <c r="C244" s="21"/>
      <c r="D244" s="21"/>
      <c r="E244" s="21"/>
      <c r="F244" s="47"/>
      <c r="G244" s="21"/>
      <c r="H244" s="21"/>
      <c r="I244" s="21"/>
      <c r="J244" s="21"/>
      <c r="K244" s="21"/>
      <c r="L244" s="21"/>
    </row>
    <row r="245" spans="3:12">
      <c r="C245" s="21"/>
      <c r="D245" s="21"/>
      <c r="E245" s="21"/>
      <c r="F245" s="47"/>
      <c r="G245" s="21"/>
      <c r="H245" s="21"/>
      <c r="I245" s="21"/>
      <c r="J245" s="21"/>
      <c r="K245" s="21"/>
      <c r="L245" s="21"/>
    </row>
    <row r="246" spans="3:12">
      <c r="C246" s="21"/>
      <c r="D246" s="21"/>
      <c r="E246" s="21"/>
      <c r="F246" s="47"/>
      <c r="G246" s="21"/>
      <c r="H246" s="21"/>
      <c r="I246" s="21"/>
      <c r="J246" s="21"/>
      <c r="K246" s="21"/>
      <c r="L246" s="21"/>
    </row>
    <row r="247" spans="3:12">
      <c r="C247" s="21"/>
      <c r="D247" s="21"/>
      <c r="E247" s="21"/>
      <c r="F247" s="47"/>
      <c r="G247" s="21"/>
      <c r="H247" s="21"/>
      <c r="I247" s="21"/>
      <c r="J247" s="21"/>
      <c r="K247" s="21"/>
      <c r="L247" s="21"/>
    </row>
    <row r="248" spans="3:12">
      <c r="C248" s="21"/>
      <c r="D248" s="21"/>
      <c r="E248" s="21"/>
      <c r="F248" s="47"/>
      <c r="G248" s="21"/>
      <c r="H248" s="21"/>
      <c r="I248" s="21"/>
      <c r="J248" s="21"/>
      <c r="K248" s="21"/>
      <c r="L248" s="21"/>
    </row>
    <row r="249" spans="3:12">
      <c r="C249" s="21"/>
      <c r="D249" s="21"/>
      <c r="E249" s="21"/>
      <c r="F249" s="47"/>
      <c r="G249" s="21"/>
      <c r="H249" s="21"/>
      <c r="I249" s="21"/>
      <c r="J249" s="21"/>
      <c r="K249" s="21"/>
      <c r="L249" s="21"/>
    </row>
    <row r="250" spans="3:12">
      <c r="C250" s="21"/>
      <c r="D250" s="21"/>
      <c r="E250" s="21"/>
      <c r="F250" s="47"/>
      <c r="G250" s="21"/>
      <c r="H250" s="21"/>
      <c r="I250" s="21"/>
      <c r="J250" s="21"/>
      <c r="K250" s="21"/>
      <c r="L250" s="21"/>
    </row>
    <row r="251" spans="3:12">
      <c r="C251" s="21"/>
      <c r="D251" s="21"/>
      <c r="E251" s="21"/>
      <c r="F251" s="47"/>
      <c r="G251" s="21"/>
      <c r="H251" s="21"/>
      <c r="I251" s="21"/>
      <c r="J251" s="21"/>
      <c r="K251" s="21"/>
      <c r="L251" s="21"/>
    </row>
    <row r="252" spans="3:12">
      <c r="C252" s="21"/>
      <c r="D252" s="21"/>
      <c r="E252" s="21"/>
      <c r="F252" s="47"/>
      <c r="G252" s="21"/>
      <c r="H252" s="21"/>
      <c r="I252" s="21"/>
      <c r="J252" s="21"/>
      <c r="K252" s="21"/>
      <c r="L252" s="21"/>
    </row>
    <row r="253" spans="3:12">
      <c r="C253" s="21"/>
      <c r="D253" s="21"/>
      <c r="E253" s="21"/>
      <c r="F253" s="47"/>
      <c r="G253" s="21"/>
      <c r="H253" s="21"/>
      <c r="I253" s="21"/>
      <c r="J253" s="21"/>
      <c r="K253" s="21"/>
      <c r="L253" s="21"/>
    </row>
    <row r="254" spans="3:12">
      <c r="C254" s="21"/>
      <c r="D254" s="21"/>
      <c r="E254" s="21"/>
      <c r="F254" s="47"/>
      <c r="G254" s="21"/>
      <c r="H254" s="21"/>
      <c r="I254" s="21"/>
      <c r="J254" s="21"/>
      <c r="K254" s="21"/>
      <c r="L254" s="21"/>
    </row>
    <row r="255" spans="3:12">
      <c r="C255" s="21"/>
      <c r="D255" s="21"/>
      <c r="E255" s="21"/>
      <c r="F255" s="47"/>
      <c r="G255" s="21"/>
      <c r="H255" s="21"/>
      <c r="I255" s="21"/>
      <c r="J255" s="21"/>
      <c r="K255" s="21"/>
      <c r="L255" s="21"/>
    </row>
    <row r="256" spans="3:12">
      <c r="C256" s="21"/>
      <c r="D256" s="21"/>
      <c r="E256" s="21"/>
      <c r="F256" s="47"/>
      <c r="G256" s="21"/>
      <c r="H256" s="21"/>
      <c r="I256" s="21"/>
      <c r="J256" s="21"/>
      <c r="K256" s="21"/>
      <c r="L256" s="21"/>
    </row>
    <row r="257" spans="3:12">
      <c r="C257" s="21"/>
      <c r="D257" s="21"/>
      <c r="E257" s="21"/>
      <c r="F257" s="47"/>
      <c r="G257" s="21"/>
      <c r="H257" s="21"/>
      <c r="I257" s="21"/>
      <c r="J257" s="21"/>
      <c r="K257" s="21"/>
      <c r="L257" s="21"/>
    </row>
    <row r="258" spans="3:12">
      <c r="C258" s="21"/>
      <c r="D258" s="21"/>
      <c r="E258" s="21"/>
      <c r="F258" s="47"/>
      <c r="G258" s="21"/>
      <c r="H258" s="21"/>
      <c r="I258" s="21"/>
      <c r="J258" s="21"/>
      <c r="K258" s="21"/>
      <c r="L258" s="21"/>
    </row>
    <row r="259" spans="3:12">
      <c r="C259" s="21"/>
      <c r="D259" s="21"/>
      <c r="E259" s="21"/>
      <c r="F259" s="47"/>
      <c r="G259" s="21"/>
      <c r="H259" s="21"/>
      <c r="I259" s="21"/>
      <c r="J259" s="21"/>
      <c r="K259" s="21"/>
      <c r="L259" s="21"/>
    </row>
    <row r="260" spans="3:12">
      <c r="C260" s="21"/>
      <c r="D260" s="21"/>
      <c r="E260" s="21"/>
      <c r="F260" s="47"/>
      <c r="G260" s="21"/>
      <c r="H260" s="21"/>
      <c r="I260" s="21"/>
      <c r="J260" s="21"/>
      <c r="K260" s="21"/>
      <c r="L260" s="21"/>
    </row>
    <row r="261" spans="3:12">
      <c r="C261" s="21"/>
      <c r="D261" s="21"/>
      <c r="E261" s="21"/>
      <c r="F261" s="47"/>
      <c r="G261" s="21"/>
      <c r="H261" s="21"/>
      <c r="I261" s="21"/>
      <c r="J261" s="21"/>
      <c r="K261" s="21"/>
      <c r="L261" s="21"/>
    </row>
    <row r="262" spans="3:12">
      <c r="C262" s="21"/>
      <c r="D262" s="21"/>
      <c r="E262" s="21"/>
      <c r="F262" s="47"/>
      <c r="G262" s="21"/>
      <c r="H262" s="21"/>
      <c r="I262" s="21"/>
      <c r="J262" s="21"/>
      <c r="K262" s="21"/>
      <c r="L262" s="21"/>
    </row>
    <row r="263" spans="3:12">
      <c r="C263" s="21"/>
      <c r="D263" s="21"/>
      <c r="E263" s="21"/>
      <c r="F263" s="47"/>
      <c r="G263" s="21"/>
      <c r="H263" s="21"/>
      <c r="I263" s="21"/>
      <c r="J263" s="21"/>
      <c r="K263" s="21"/>
      <c r="L263" s="21"/>
    </row>
    <row r="264" spans="3:12">
      <c r="C264" s="21"/>
      <c r="D264" s="21"/>
      <c r="E264" s="21"/>
      <c r="F264" s="47"/>
      <c r="G264" s="21"/>
      <c r="H264" s="21"/>
      <c r="I264" s="21"/>
      <c r="J264" s="21"/>
      <c r="K264" s="21"/>
      <c r="L264" s="21"/>
    </row>
    <row r="265" spans="3:12">
      <c r="C265" s="21"/>
      <c r="D265" s="21"/>
      <c r="E265" s="21"/>
      <c r="F265" s="47"/>
      <c r="G265" s="21"/>
      <c r="H265" s="21"/>
      <c r="I265" s="21"/>
      <c r="J265" s="21"/>
      <c r="K265" s="21"/>
      <c r="L265" s="21"/>
    </row>
    <row r="266" spans="3:12">
      <c r="C266" s="21"/>
      <c r="D266" s="21"/>
      <c r="E266" s="21"/>
      <c r="F266" s="47"/>
      <c r="G266" s="21"/>
      <c r="H266" s="21"/>
      <c r="I266" s="21"/>
      <c r="J266" s="21"/>
      <c r="K266" s="21"/>
      <c r="L266" s="21"/>
    </row>
    <row r="267" spans="3:12">
      <c r="C267" s="21"/>
      <c r="D267" s="21"/>
      <c r="E267" s="21"/>
      <c r="F267" s="47"/>
      <c r="G267" s="21"/>
      <c r="H267" s="21"/>
      <c r="I267" s="21"/>
      <c r="J267" s="21"/>
      <c r="K267" s="21"/>
      <c r="L267" s="21"/>
    </row>
    <row r="268" spans="3:12">
      <c r="C268" s="21"/>
      <c r="D268" s="21"/>
      <c r="E268" s="21"/>
      <c r="F268" s="47"/>
      <c r="G268" s="21"/>
      <c r="H268" s="21"/>
      <c r="I268" s="21"/>
      <c r="J268" s="21"/>
      <c r="K268" s="21"/>
      <c r="L268" s="21"/>
    </row>
    <row r="269" spans="3:12">
      <c r="C269" s="21"/>
      <c r="D269" s="21"/>
      <c r="E269" s="21"/>
      <c r="F269" s="47"/>
      <c r="G269" s="21"/>
      <c r="H269" s="21"/>
      <c r="I269" s="21"/>
      <c r="J269" s="21"/>
      <c r="K269" s="21"/>
      <c r="L269" s="21"/>
    </row>
    <row r="270" spans="3:12">
      <c r="C270" s="21"/>
      <c r="D270" s="21"/>
      <c r="E270" s="21"/>
      <c r="F270" s="47"/>
      <c r="G270" s="21"/>
      <c r="H270" s="21"/>
      <c r="I270" s="21"/>
      <c r="J270" s="21"/>
      <c r="K270" s="21"/>
      <c r="L270" s="21"/>
    </row>
    <row r="271" spans="3:12">
      <c r="C271" s="21"/>
      <c r="D271" s="21"/>
      <c r="E271" s="21"/>
      <c r="F271" s="47"/>
      <c r="G271" s="21"/>
      <c r="H271" s="21"/>
      <c r="I271" s="21"/>
      <c r="J271" s="21"/>
      <c r="K271" s="21"/>
      <c r="L271" s="21"/>
    </row>
    <row r="272" spans="3:12">
      <c r="C272" s="21"/>
      <c r="D272" s="21"/>
      <c r="E272" s="21"/>
      <c r="F272" s="47"/>
      <c r="G272" s="21"/>
      <c r="H272" s="21"/>
      <c r="I272" s="21"/>
      <c r="J272" s="21"/>
      <c r="K272" s="21"/>
      <c r="L272" s="21"/>
    </row>
    <row r="273" spans="3:12">
      <c r="C273" s="21"/>
      <c r="D273" s="21"/>
      <c r="E273" s="21"/>
      <c r="F273" s="47"/>
      <c r="G273" s="21"/>
      <c r="H273" s="21"/>
      <c r="I273" s="21"/>
      <c r="J273" s="21"/>
      <c r="K273" s="21"/>
      <c r="L273" s="21"/>
    </row>
    <row r="274" spans="3:12">
      <c r="C274" s="21"/>
      <c r="D274" s="21"/>
      <c r="E274" s="21"/>
      <c r="F274" s="47"/>
      <c r="G274" s="21"/>
      <c r="H274" s="21"/>
      <c r="I274" s="21"/>
      <c r="J274" s="21"/>
      <c r="K274" s="21"/>
      <c r="L274" s="21"/>
    </row>
    <row r="275" spans="3:12">
      <c r="C275" s="21"/>
      <c r="D275" s="21"/>
      <c r="E275" s="21"/>
      <c r="F275" s="47"/>
      <c r="G275" s="21"/>
      <c r="H275" s="21"/>
      <c r="I275" s="21"/>
      <c r="J275" s="21"/>
      <c r="K275" s="21"/>
      <c r="L275" s="21"/>
    </row>
    <row r="276" spans="3:12">
      <c r="C276" s="21"/>
      <c r="D276" s="21"/>
      <c r="E276" s="21"/>
      <c r="F276" s="47"/>
      <c r="G276" s="21"/>
      <c r="H276" s="21"/>
      <c r="I276" s="21"/>
      <c r="J276" s="21"/>
      <c r="K276" s="21"/>
      <c r="L276" s="21"/>
    </row>
    <row r="277" spans="3:12">
      <c r="C277" s="21"/>
      <c r="D277" s="21"/>
      <c r="E277" s="21"/>
      <c r="F277" s="47"/>
      <c r="G277" s="21"/>
      <c r="H277" s="21"/>
      <c r="I277" s="21"/>
      <c r="J277" s="21"/>
      <c r="K277" s="21"/>
      <c r="L277" s="21"/>
    </row>
    <row r="278" spans="3:12">
      <c r="C278" s="21"/>
      <c r="D278" s="21"/>
      <c r="E278" s="21"/>
      <c r="F278" s="47"/>
      <c r="G278" s="21"/>
      <c r="H278" s="21"/>
      <c r="I278" s="21"/>
      <c r="J278" s="21"/>
      <c r="K278" s="21"/>
      <c r="L278" s="21"/>
    </row>
    <row r="279" spans="3:12">
      <c r="C279" s="21"/>
      <c r="D279" s="21"/>
      <c r="E279" s="21"/>
      <c r="F279" s="47"/>
      <c r="G279" s="21"/>
      <c r="H279" s="21"/>
      <c r="I279" s="21"/>
      <c r="J279" s="21"/>
      <c r="K279" s="21"/>
      <c r="L279" s="21"/>
    </row>
    <row r="280" spans="3:12">
      <c r="C280" s="21"/>
      <c r="D280" s="21"/>
      <c r="E280" s="21"/>
      <c r="F280" s="47"/>
      <c r="G280" s="21"/>
      <c r="H280" s="21"/>
      <c r="I280" s="21"/>
      <c r="J280" s="21"/>
      <c r="K280" s="21"/>
      <c r="L280" s="21"/>
    </row>
    <row r="281" spans="3:12">
      <c r="C281" s="21"/>
      <c r="D281" s="21"/>
      <c r="E281" s="21"/>
      <c r="F281" s="47"/>
      <c r="G281" s="21"/>
      <c r="H281" s="21"/>
      <c r="I281" s="21"/>
      <c r="J281" s="21"/>
      <c r="K281" s="21"/>
      <c r="L281" s="21"/>
    </row>
    <row r="282" spans="3:12">
      <c r="C282" s="21"/>
      <c r="D282" s="21"/>
      <c r="E282" s="21"/>
      <c r="F282" s="47"/>
      <c r="G282" s="21"/>
      <c r="H282" s="21"/>
      <c r="I282" s="21"/>
      <c r="J282" s="21"/>
      <c r="K282" s="21"/>
      <c r="L282" s="21"/>
    </row>
    <row r="283" spans="3:12">
      <c r="C283" s="21"/>
      <c r="D283" s="21"/>
      <c r="E283" s="21"/>
      <c r="F283" s="47"/>
      <c r="G283" s="21"/>
      <c r="H283" s="21"/>
      <c r="I283" s="21"/>
      <c r="J283" s="21"/>
      <c r="K283" s="21"/>
      <c r="L283" s="21"/>
    </row>
    <row r="284" spans="3:12">
      <c r="C284" s="21"/>
      <c r="D284" s="21"/>
      <c r="E284" s="21"/>
      <c r="F284" s="47"/>
      <c r="G284" s="21"/>
      <c r="H284" s="21"/>
      <c r="I284" s="21"/>
      <c r="J284" s="21"/>
      <c r="K284" s="21"/>
      <c r="L284" s="21"/>
    </row>
    <row r="285" spans="3:12">
      <c r="C285" s="21"/>
      <c r="D285" s="21"/>
      <c r="E285" s="21"/>
      <c r="F285" s="47"/>
      <c r="G285" s="21"/>
      <c r="H285" s="21"/>
      <c r="I285" s="21"/>
      <c r="J285" s="21"/>
      <c r="K285" s="21"/>
      <c r="L285" s="21"/>
    </row>
    <row r="286" spans="3:12">
      <c r="C286" s="21"/>
      <c r="D286" s="21"/>
      <c r="E286" s="21"/>
      <c r="F286" s="47"/>
      <c r="G286" s="21"/>
      <c r="H286" s="21"/>
      <c r="I286" s="21"/>
      <c r="J286" s="21"/>
      <c r="K286" s="21"/>
      <c r="L286" s="21"/>
    </row>
    <row r="287" spans="3:12">
      <c r="C287" s="21"/>
      <c r="D287" s="21"/>
      <c r="E287" s="21"/>
      <c r="F287" s="47"/>
      <c r="G287" s="21"/>
      <c r="H287" s="21"/>
      <c r="I287" s="21"/>
      <c r="J287" s="21"/>
      <c r="K287" s="21"/>
      <c r="L287" s="21"/>
    </row>
    <row r="288" spans="3:12">
      <c r="C288" s="21"/>
      <c r="D288" s="21"/>
      <c r="E288" s="21"/>
      <c r="F288" s="47"/>
      <c r="G288" s="21"/>
      <c r="H288" s="21"/>
      <c r="I288" s="21"/>
      <c r="J288" s="21"/>
      <c r="K288" s="21"/>
      <c r="L288" s="21"/>
    </row>
    <row r="289" spans="3:12">
      <c r="C289" s="21"/>
      <c r="D289" s="21"/>
      <c r="E289" s="21"/>
      <c r="F289" s="47"/>
      <c r="G289" s="21"/>
      <c r="H289" s="21"/>
      <c r="I289" s="21"/>
      <c r="J289" s="21"/>
      <c r="K289" s="21"/>
      <c r="L289" s="21"/>
    </row>
    <row r="290" spans="3:12">
      <c r="C290" s="21"/>
      <c r="D290" s="21"/>
      <c r="E290" s="21"/>
      <c r="F290" s="47"/>
      <c r="G290" s="21"/>
      <c r="H290" s="21"/>
      <c r="I290" s="21"/>
      <c r="J290" s="21"/>
      <c r="K290" s="21"/>
      <c r="L290" s="21"/>
    </row>
    <row r="291" spans="3:12">
      <c r="C291" s="21"/>
      <c r="D291" s="21"/>
      <c r="E291" s="21"/>
      <c r="F291" s="47"/>
      <c r="G291" s="21"/>
      <c r="H291" s="21"/>
      <c r="I291" s="21"/>
      <c r="J291" s="21"/>
      <c r="K291" s="21"/>
      <c r="L291" s="21"/>
    </row>
    <row r="292" spans="3:12">
      <c r="C292" s="21"/>
      <c r="D292" s="21"/>
      <c r="E292" s="21"/>
      <c r="F292" s="47"/>
      <c r="G292" s="21"/>
      <c r="H292" s="21"/>
      <c r="I292" s="21"/>
      <c r="J292" s="21"/>
      <c r="K292" s="21"/>
      <c r="L292" s="21"/>
    </row>
    <row r="293" spans="3:12">
      <c r="C293" s="21"/>
      <c r="D293" s="21"/>
      <c r="E293" s="21"/>
      <c r="F293" s="47"/>
      <c r="G293" s="21"/>
      <c r="H293" s="21"/>
      <c r="I293" s="21"/>
      <c r="J293" s="21"/>
      <c r="K293" s="21"/>
      <c r="L293" s="21"/>
    </row>
    <row r="294" spans="3:12">
      <c r="C294" s="21"/>
      <c r="D294" s="21"/>
      <c r="E294" s="21"/>
      <c r="F294" s="47"/>
      <c r="G294" s="21"/>
      <c r="H294" s="21"/>
      <c r="I294" s="21"/>
      <c r="J294" s="21"/>
      <c r="K294" s="21"/>
      <c r="L294" s="21"/>
    </row>
    <row r="295" spans="3:12">
      <c r="C295" s="21"/>
      <c r="D295" s="21"/>
      <c r="E295" s="21"/>
      <c r="F295" s="47"/>
      <c r="G295" s="21"/>
      <c r="H295" s="21"/>
      <c r="I295" s="21"/>
      <c r="J295" s="21"/>
      <c r="K295" s="21"/>
      <c r="L295" s="21"/>
    </row>
    <row r="296" spans="3:12">
      <c r="C296" s="21"/>
      <c r="D296" s="21"/>
      <c r="E296" s="21"/>
      <c r="F296" s="47"/>
      <c r="G296" s="21"/>
      <c r="H296" s="21"/>
      <c r="I296" s="21"/>
      <c r="J296" s="21"/>
      <c r="K296" s="21"/>
      <c r="L296" s="21"/>
    </row>
    <row r="297" spans="3:12">
      <c r="C297" s="21"/>
      <c r="D297" s="21"/>
      <c r="E297" s="21"/>
      <c r="F297" s="47"/>
      <c r="G297" s="21"/>
      <c r="H297" s="21"/>
      <c r="I297" s="21"/>
      <c r="J297" s="21"/>
      <c r="K297" s="21"/>
      <c r="L297" s="21"/>
    </row>
    <row r="298" spans="3:12">
      <c r="C298" s="21"/>
      <c r="D298" s="21"/>
      <c r="E298" s="21"/>
      <c r="F298" s="47"/>
      <c r="G298" s="21"/>
      <c r="H298" s="21"/>
      <c r="I298" s="21"/>
      <c r="J298" s="21"/>
      <c r="K298" s="21"/>
      <c r="L298" s="21"/>
    </row>
    <row r="299" spans="3:12">
      <c r="C299" s="21"/>
      <c r="D299" s="21"/>
      <c r="E299" s="21"/>
      <c r="F299" s="47"/>
      <c r="G299" s="21"/>
      <c r="H299" s="21"/>
      <c r="I299" s="21"/>
      <c r="J299" s="21"/>
      <c r="K299" s="21"/>
      <c r="L299" s="21"/>
    </row>
    <row r="300" spans="3:12">
      <c r="C300" s="21"/>
      <c r="D300" s="21"/>
      <c r="E300" s="21"/>
      <c r="F300" s="47"/>
      <c r="G300" s="21"/>
      <c r="H300" s="21"/>
      <c r="I300" s="21"/>
      <c r="J300" s="21"/>
      <c r="K300" s="21"/>
      <c r="L300" s="21"/>
    </row>
    <row r="301" spans="3:12">
      <c r="C301" s="21"/>
      <c r="D301" s="21"/>
      <c r="E301" s="21"/>
      <c r="F301" s="47"/>
      <c r="G301" s="21"/>
      <c r="H301" s="21"/>
      <c r="I301" s="21"/>
      <c r="J301" s="21"/>
      <c r="K301" s="21"/>
      <c r="L301" s="21"/>
    </row>
    <row r="302" spans="3:12">
      <c r="C302" s="21"/>
      <c r="D302" s="21"/>
      <c r="E302" s="21"/>
      <c r="F302" s="47"/>
      <c r="G302" s="21"/>
      <c r="H302" s="21"/>
      <c r="I302" s="21"/>
      <c r="J302" s="21"/>
      <c r="K302" s="21"/>
      <c r="L302" s="21"/>
    </row>
    <row r="303" spans="3:12">
      <c r="C303" s="21"/>
      <c r="D303" s="21"/>
      <c r="E303" s="21"/>
      <c r="F303" s="47"/>
      <c r="G303" s="21"/>
      <c r="H303" s="21"/>
      <c r="I303" s="21"/>
      <c r="J303" s="21"/>
      <c r="K303" s="21"/>
      <c r="L303" s="21"/>
    </row>
    <row r="304" spans="3:12">
      <c r="C304" s="21"/>
      <c r="D304" s="21"/>
      <c r="E304" s="21"/>
      <c r="F304" s="47"/>
      <c r="G304" s="21"/>
      <c r="H304" s="21"/>
      <c r="I304" s="21"/>
      <c r="J304" s="21"/>
      <c r="K304" s="21"/>
      <c r="L304" s="21"/>
    </row>
    <row r="305" spans="3:12">
      <c r="C305" s="21"/>
      <c r="D305" s="21"/>
      <c r="E305" s="21"/>
      <c r="F305" s="47"/>
      <c r="G305" s="21"/>
      <c r="H305" s="21"/>
      <c r="I305" s="21"/>
      <c r="J305" s="21"/>
      <c r="K305" s="21"/>
      <c r="L305" s="21"/>
    </row>
    <row r="306" spans="3:12">
      <c r="C306" s="21"/>
      <c r="D306" s="21"/>
      <c r="E306" s="21"/>
      <c r="F306" s="47"/>
      <c r="G306" s="21"/>
      <c r="H306" s="21"/>
      <c r="I306" s="21"/>
      <c r="J306" s="21"/>
      <c r="K306" s="21"/>
      <c r="L306" s="21"/>
    </row>
    <row r="307" spans="3:12">
      <c r="C307" s="21"/>
      <c r="D307" s="21"/>
      <c r="E307" s="21"/>
      <c r="F307" s="47"/>
      <c r="G307" s="21"/>
      <c r="H307" s="21"/>
      <c r="I307" s="21"/>
      <c r="J307" s="21"/>
      <c r="K307" s="21"/>
      <c r="L307" s="21"/>
    </row>
    <row r="308" spans="3:12">
      <c r="C308" s="21"/>
      <c r="D308" s="21"/>
      <c r="E308" s="21"/>
      <c r="F308" s="47"/>
      <c r="G308" s="21"/>
      <c r="H308" s="21"/>
      <c r="I308" s="21"/>
      <c r="J308" s="21"/>
      <c r="K308" s="21"/>
      <c r="L308" s="21"/>
    </row>
    <row r="309" spans="3:12">
      <c r="C309" s="21"/>
      <c r="D309" s="21"/>
      <c r="E309" s="21"/>
      <c r="F309" s="47"/>
      <c r="G309" s="21"/>
      <c r="H309" s="21"/>
      <c r="I309" s="21"/>
      <c r="J309" s="21"/>
      <c r="K309" s="21"/>
      <c r="L309" s="21"/>
    </row>
    <row r="310" spans="3:12">
      <c r="C310" s="21"/>
      <c r="D310" s="21"/>
      <c r="E310" s="21"/>
      <c r="F310" s="47"/>
      <c r="G310" s="21"/>
      <c r="H310" s="21"/>
      <c r="I310" s="21"/>
      <c r="J310" s="21"/>
      <c r="K310" s="21"/>
      <c r="L310" s="21"/>
    </row>
    <row r="311" spans="3:12">
      <c r="C311" s="21"/>
      <c r="D311" s="21"/>
      <c r="E311" s="21"/>
      <c r="F311" s="47"/>
      <c r="G311" s="21"/>
      <c r="H311" s="21"/>
      <c r="I311" s="21"/>
      <c r="J311" s="21"/>
      <c r="K311" s="21"/>
      <c r="L311" s="21"/>
    </row>
    <row r="312" spans="3:12">
      <c r="C312" s="21"/>
      <c r="D312" s="21"/>
      <c r="E312" s="21"/>
      <c r="F312" s="47"/>
      <c r="G312" s="21"/>
      <c r="H312" s="21"/>
      <c r="I312" s="21"/>
      <c r="J312" s="21"/>
      <c r="K312" s="21"/>
      <c r="L312" s="21"/>
    </row>
    <row r="313" spans="3:12">
      <c r="C313" s="21"/>
      <c r="D313" s="21"/>
      <c r="E313" s="21"/>
      <c r="F313" s="47"/>
      <c r="G313" s="21"/>
      <c r="H313" s="21"/>
      <c r="I313" s="21"/>
      <c r="J313" s="21"/>
      <c r="K313" s="21"/>
      <c r="L313" s="21"/>
    </row>
    <row r="314" spans="3:12">
      <c r="C314" s="21"/>
      <c r="D314" s="21"/>
      <c r="E314" s="21"/>
      <c r="F314" s="47"/>
      <c r="G314" s="21"/>
      <c r="H314" s="21"/>
      <c r="I314" s="21"/>
      <c r="J314" s="21"/>
      <c r="K314" s="21"/>
      <c r="L314" s="21"/>
    </row>
    <row r="315" spans="3:12">
      <c r="C315" s="21"/>
      <c r="D315" s="21"/>
      <c r="E315" s="21"/>
      <c r="F315" s="47"/>
      <c r="G315" s="21"/>
      <c r="H315" s="21"/>
      <c r="I315" s="21"/>
      <c r="J315" s="21"/>
      <c r="K315" s="21"/>
      <c r="L315" s="21"/>
    </row>
    <row r="316" spans="3:12">
      <c r="C316" s="21"/>
      <c r="D316" s="21"/>
      <c r="E316" s="21"/>
      <c r="F316" s="47"/>
      <c r="G316" s="21"/>
      <c r="H316" s="21"/>
      <c r="I316" s="21"/>
      <c r="J316" s="21"/>
      <c r="K316" s="21"/>
      <c r="L316" s="21"/>
    </row>
    <row r="317" spans="3:12">
      <c r="C317" s="21"/>
      <c r="D317" s="21"/>
      <c r="E317" s="21"/>
      <c r="F317" s="47"/>
      <c r="G317" s="21"/>
      <c r="H317" s="21"/>
      <c r="I317" s="21"/>
      <c r="J317" s="21"/>
      <c r="K317" s="21"/>
      <c r="L317" s="21"/>
    </row>
    <row r="318" spans="3:12">
      <c r="C318" s="21"/>
      <c r="D318" s="21"/>
      <c r="E318" s="21"/>
      <c r="F318" s="47"/>
      <c r="G318" s="21"/>
      <c r="H318" s="21"/>
      <c r="I318" s="21"/>
      <c r="J318" s="21"/>
      <c r="K318" s="21"/>
      <c r="L318" s="21"/>
    </row>
    <row r="319" spans="3:12">
      <c r="C319" s="21"/>
      <c r="D319" s="21"/>
      <c r="E319" s="21"/>
      <c r="F319" s="47"/>
      <c r="G319" s="21"/>
      <c r="H319" s="21"/>
      <c r="I319" s="21"/>
      <c r="J319" s="21"/>
      <c r="K319" s="21"/>
      <c r="L319" s="21"/>
    </row>
    <row r="320" spans="3:12">
      <c r="C320" s="21"/>
      <c r="D320" s="21"/>
      <c r="E320" s="21"/>
      <c r="F320" s="47"/>
      <c r="G320" s="21"/>
      <c r="H320" s="21"/>
      <c r="I320" s="21"/>
      <c r="J320" s="21"/>
      <c r="K320" s="21"/>
      <c r="L320" s="21"/>
    </row>
    <row r="321" spans="3:12">
      <c r="C321" s="21"/>
      <c r="D321" s="21"/>
      <c r="E321" s="21"/>
      <c r="F321" s="47"/>
      <c r="G321" s="21"/>
      <c r="H321" s="21"/>
      <c r="I321" s="21"/>
      <c r="J321" s="21"/>
      <c r="K321" s="21"/>
      <c r="L321" s="21"/>
    </row>
    <row r="322" spans="3:12">
      <c r="C322" s="21"/>
      <c r="D322" s="21"/>
      <c r="E322" s="21"/>
      <c r="F322" s="47"/>
      <c r="G322" s="21"/>
      <c r="H322" s="21"/>
      <c r="I322" s="21"/>
      <c r="J322" s="21"/>
      <c r="K322" s="21"/>
      <c r="L322" s="21"/>
    </row>
    <row r="323" spans="3:12">
      <c r="C323" s="21"/>
      <c r="D323" s="21"/>
      <c r="E323" s="21"/>
      <c r="F323" s="47"/>
      <c r="G323" s="21"/>
      <c r="H323" s="21"/>
      <c r="I323" s="21"/>
      <c r="J323" s="21"/>
      <c r="K323" s="21"/>
      <c r="L323" s="21"/>
    </row>
    <row r="324" spans="3:12">
      <c r="C324" s="21"/>
      <c r="D324" s="21"/>
      <c r="E324" s="21"/>
      <c r="F324" s="47"/>
      <c r="G324" s="21"/>
      <c r="H324" s="21"/>
      <c r="I324" s="21"/>
      <c r="J324" s="21"/>
      <c r="K324" s="21"/>
      <c r="L324" s="21"/>
    </row>
    <row r="325" spans="3:12">
      <c r="C325" s="21"/>
      <c r="D325" s="21"/>
      <c r="E325" s="21"/>
      <c r="F325" s="47"/>
      <c r="G325" s="21"/>
      <c r="H325" s="21"/>
      <c r="I325" s="21"/>
      <c r="J325" s="21"/>
      <c r="K325" s="21"/>
      <c r="L325" s="21"/>
    </row>
    <row r="326" spans="3:12">
      <c r="C326" s="21"/>
      <c r="D326" s="21"/>
      <c r="E326" s="21"/>
      <c r="F326" s="47"/>
      <c r="G326" s="21"/>
      <c r="H326" s="21"/>
      <c r="I326" s="21"/>
      <c r="J326" s="21"/>
      <c r="K326" s="21"/>
      <c r="L326" s="21"/>
    </row>
    <row r="327" spans="3:12">
      <c r="C327" s="21"/>
      <c r="D327" s="21"/>
      <c r="E327" s="21"/>
      <c r="F327" s="47"/>
      <c r="G327" s="21"/>
      <c r="H327" s="21"/>
      <c r="I327" s="21"/>
      <c r="J327" s="21"/>
      <c r="K327" s="21"/>
      <c r="L327" s="21"/>
    </row>
    <row r="328" spans="3:12">
      <c r="C328" s="21"/>
      <c r="D328" s="21"/>
      <c r="E328" s="21"/>
      <c r="F328" s="47"/>
      <c r="G328" s="21"/>
      <c r="H328" s="21"/>
      <c r="I328" s="21"/>
      <c r="J328" s="21"/>
      <c r="K328" s="21"/>
      <c r="L328" s="21"/>
    </row>
    <row r="329" spans="3:12">
      <c r="C329" s="21"/>
      <c r="D329" s="21"/>
      <c r="E329" s="21"/>
      <c r="F329" s="47"/>
      <c r="G329" s="21"/>
      <c r="H329" s="21"/>
      <c r="I329" s="21"/>
      <c r="J329" s="21"/>
      <c r="K329" s="21"/>
      <c r="L329" s="21"/>
    </row>
    <row r="330" spans="3:12">
      <c r="C330" s="21"/>
      <c r="D330" s="21"/>
      <c r="E330" s="21"/>
      <c r="F330" s="47"/>
      <c r="G330" s="21"/>
      <c r="H330" s="21"/>
      <c r="I330" s="21"/>
      <c r="J330" s="21"/>
      <c r="K330" s="21"/>
      <c r="L330" s="21"/>
    </row>
    <row r="331" spans="3:12">
      <c r="C331" s="21"/>
      <c r="D331" s="21"/>
      <c r="E331" s="21"/>
      <c r="F331" s="47"/>
      <c r="G331" s="21"/>
      <c r="H331" s="21"/>
      <c r="I331" s="21"/>
      <c r="J331" s="21"/>
      <c r="K331" s="21"/>
      <c r="L331" s="21"/>
    </row>
    <row r="332" spans="3:12">
      <c r="C332" s="21"/>
      <c r="D332" s="21"/>
      <c r="E332" s="21"/>
      <c r="F332" s="47"/>
      <c r="G332" s="21"/>
      <c r="H332" s="21"/>
      <c r="I332" s="21"/>
      <c r="J332" s="21"/>
      <c r="K332" s="21"/>
      <c r="L332" s="21"/>
    </row>
    <row r="333" spans="3:12">
      <c r="C333" s="21"/>
      <c r="D333" s="21"/>
      <c r="E333" s="21"/>
      <c r="F333" s="47"/>
      <c r="G333" s="21"/>
      <c r="H333" s="21"/>
      <c r="I333" s="21"/>
      <c r="J333" s="21"/>
      <c r="K333" s="21"/>
      <c r="L333" s="21"/>
    </row>
    <row r="334" spans="3:12">
      <c r="C334" s="21"/>
      <c r="D334" s="21"/>
      <c r="E334" s="21"/>
      <c r="F334" s="47"/>
      <c r="G334" s="21"/>
      <c r="H334" s="21"/>
      <c r="I334" s="21"/>
      <c r="J334" s="21"/>
      <c r="K334" s="21"/>
      <c r="L334" s="21"/>
    </row>
    <row r="335" spans="3:12">
      <c r="C335" s="21"/>
      <c r="D335" s="21"/>
      <c r="E335" s="21"/>
      <c r="F335" s="47"/>
      <c r="G335" s="21"/>
      <c r="H335" s="21"/>
      <c r="I335" s="21"/>
      <c r="J335" s="21"/>
      <c r="K335" s="21"/>
      <c r="L335" s="21"/>
    </row>
    <row r="336" spans="3:12">
      <c r="C336" s="21"/>
      <c r="D336" s="21"/>
      <c r="E336" s="21"/>
      <c r="F336" s="47"/>
      <c r="G336" s="21"/>
      <c r="H336" s="21"/>
      <c r="I336" s="21"/>
      <c r="J336" s="21"/>
      <c r="K336" s="21"/>
      <c r="L336" s="21"/>
    </row>
    <row r="337" spans="3:12">
      <c r="C337" s="21"/>
      <c r="D337" s="21"/>
      <c r="E337" s="21"/>
      <c r="F337" s="47"/>
      <c r="G337" s="21"/>
      <c r="H337" s="21"/>
      <c r="I337" s="21"/>
      <c r="J337" s="21"/>
      <c r="K337" s="21"/>
      <c r="L337" s="21"/>
    </row>
    <row r="338" spans="3:12">
      <c r="C338" s="21"/>
      <c r="D338" s="21"/>
      <c r="E338" s="21"/>
      <c r="F338" s="47"/>
      <c r="G338" s="21"/>
      <c r="H338" s="21"/>
      <c r="I338" s="21"/>
      <c r="J338" s="21"/>
      <c r="K338" s="21"/>
      <c r="L338" s="21"/>
    </row>
    <row r="339" spans="3:12">
      <c r="C339" s="21"/>
      <c r="D339" s="21"/>
      <c r="E339" s="21"/>
      <c r="F339" s="47"/>
      <c r="G339" s="21"/>
      <c r="H339" s="21"/>
      <c r="I339" s="21"/>
      <c r="J339" s="21"/>
      <c r="K339" s="21"/>
      <c r="L339" s="21"/>
    </row>
    <row r="340" spans="3:12">
      <c r="C340" s="21"/>
      <c r="D340" s="21"/>
      <c r="E340" s="21"/>
      <c r="F340" s="47"/>
      <c r="G340" s="21"/>
      <c r="H340" s="21"/>
      <c r="I340" s="21"/>
      <c r="J340" s="21"/>
      <c r="K340" s="21"/>
      <c r="L340" s="21"/>
    </row>
    <row r="341" spans="3:12">
      <c r="C341" s="21"/>
      <c r="D341" s="21"/>
      <c r="E341" s="21"/>
      <c r="F341" s="47"/>
      <c r="G341" s="21"/>
      <c r="H341" s="21"/>
      <c r="I341" s="21"/>
      <c r="J341" s="21"/>
      <c r="K341" s="21"/>
      <c r="L341" s="21"/>
    </row>
    <row r="342" spans="3:12">
      <c r="C342" s="21"/>
      <c r="D342" s="21"/>
      <c r="E342" s="21"/>
      <c r="F342" s="47"/>
      <c r="G342" s="21"/>
      <c r="H342" s="21"/>
      <c r="I342" s="21"/>
      <c r="J342" s="21"/>
      <c r="K342" s="21"/>
      <c r="L342" s="21"/>
    </row>
    <row r="343" spans="3:12">
      <c r="C343" s="21"/>
      <c r="D343" s="21"/>
      <c r="E343" s="21"/>
      <c r="F343" s="47"/>
      <c r="G343" s="21"/>
      <c r="H343" s="21"/>
      <c r="I343" s="21"/>
      <c r="J343" s="21"/>
      <c r="K343" s="21"/>
      <c r="L343" s="21"/>
    </row>
    <row r="344" spans="3:12">
      <c r="C344" s="21"/>
      <c r="D344" s="21"/>
      <c r="E344" s="21"/>
      <c r="F344" s="47"/>
      <c r="G344" s="21"/>
      <c r="H344" s="21"/>
      <c r="I344" s="21"/>
      <c r="J344" s="21"/>
      <c r="K344" s="21"/>
      <c r="L344" s="21"/>
    </row>
    <row r="345" spans="3:12">
      <c r="C345" s="21"/>
      <c r="D345" s="21"/>
      <c r="E345" s="21"/>
      <c r="F345" s="47"/>
      <c r="G345" s="21"/>
      <c r="H345" s="21"/>
      <c r="I345" s="21"/>
      <c r="J345" s="21"/>
      <c r="K345" s="21"/>
      <c r="L345" s="21"/>
    </row>
    <row r="346" spans="3:12">
      <c r="C346" s="21"/>
      <c r="D346" s="21"/>
      <c r="E346" s="21"/>
      <c r="F346" s="47"/>
      <c r="G346" s="21"/>
      <c r="H346" s="21"/>
      <c r="I346" s="21"/>
      <c r="J346" s="21"/>
      <c r="K346" s="21"/>
      <c r="L346" s="21"/>
    </row>
    <row r="347" spans="3:12">
      <c r="C347" s="21"/>
      <c r="D347" s="21"/>
      <c r="E347" s="21"/>
      <c r="F347" s="47"/>
      <c r="G347" s="21"/>
      <c r="H347" s="21"/>
      <c r="I347" s="21"/>
      <c r="J347" s="21"/>
      <c r="K347" s="21"/>
      <c r="L347" s="21"/>
    </row>
    <row r="348" spans="3:12">
      <c r="C348" s="21"/>
      <c r="D348" s="21"/>
      <c r="E348" s="21"/>
      <c r="F348" s="47"/>
      <c r="G348" s="21"/>
      <c r="H348" s="21"/>
      <c r="I348" s="21"/>
      <c r="J348" s="21"/>
      <c r="K348" s="21"/>
      <c r="L348" s="21"/>
    </row>
    <row r="349" spans="3:12">
      <c r="C349" s="21"/>
      <c r="D349" s="21"/>
      <c r="E349" s="21"/>
      <c r="F349" s="47"/>
      <c r="G349" s="21"/>
      <c r="H349" s="21"/>
      <c r="I349" s="21"/>
      <c r="J349" s="21"/>
      <c r="K349" s="21"/>
      <c r="L349" s="21"/>
    </row>
    <row r="350" spans="3:12">
      <c r="C350" s="21"/>
      <c r="D350" s="21"/>
      <c r="E350" s="21"/>
      <c r="F350" s="47"/>
      <c r="G350" s="21"/>
      <c r="H350" s="21"/>
      <c r="I350" s="21"/>
      <c r="J350" s="21"/>
      <c r="K350" s="21"/>
      <c r="L350" s="21"/>
    </row>
    <row r="351" spans="3:12">
      <c r="C351" s="21"/>
      <c r="D351" s="21"/>
      <c r="E351" s="21"/>
      <c r="F351" s="47"/>
      <c r="G351" s="21"/>
      <c r="H351" s="21"/>
      <c r="I351" s="21"/>
      <c r="J351" s="21"/>
      <c r="K351" s="21"/>
      <c r="L351" s="21"/>
    </row>
    <row r="352" spans="3:12">
      <c r="C352" s="21"/>
      <c r="D352" s="21"/>
      <c r="E352" s="21"/>
      <c r="F352" s="47"/>
      <c r="G352" s="21"/>
      <c r="H352" s="21"/>
      <c r="I352" s="21"/>
      <c r="J352" s="21"/>
      <c r="K352" s="21"/>
      <c r="L352" s="21"/>
    </row>
    <row r="353" spans="3:12">
      <c r="C353" s="21"/>
      <c r="D353" s="21"/>
      <c r="E353" s="21"/>
      <c r="F353" s="47"/>
      <c r="G353" s="21"/>
      <c r="H353" s="21"/>
      <c r="I353" s="21"/>
      <c r="J353" s="21"/>
      <c r="K353" s="21"/>
      <c r="L353" s="21"/>
    </row>
    <row r="354" spans="3:12">
      <c r="C354" s="21"/>
      <c r="D354" s="21"/>
      <c r="E354" s="21"/>
      <c r="F354" s="47"/>
      <c r="G354" s="21"/>
      <c r="H354" s="21"/>
      <c r="I354" s="21"/>
      <c r="J354" s="21"/>
      <c r="K354" s="21"/>
      <c r="L354" s="21"/>
    </row>
    <row r="355" spans="3:12">
      <c r="C355" s="21"/>
      <c r="D355" s="21"/>
      <c r="E355" s="21"/>
      <c r="F355" s="47"/>
      <c r="G355" s="21"/>
      <c r="H355" s="21"/>
      <c r="I355" s="21"/>
      <c r="J355" s="21"/>
      <c r="K355" s="21"/>
      <c r="L355" s="21"/>
    </row>
    <row r="356" spans="3:12">
      <c r="C356" s="21"/>
      <c r="D356" s="21"/>
      <c r="E356" s="21"/>
      <c r="F356" s="47"/>
      <c r="G356" s="21"/>
      <c r="H356" s="21"/>
      <c r="I356" s="21"/>
      <c r="J356" s="21"/>
      <c r="K356" s="21"/>
      <c r="L356" s="21"/>
    </row>
    <row r="357" spans="3:12">
      <c r="C357" s="21"/>
      <c r="D357" s="21"/>
      <c r="E357" s="21"/>
      <c r="F357" s="47"/>
      <c r="G357" s="21"/>
      <c r="H357" s="21"/>
      <c r="I357" s="21"/>
      <c r="J357" s="21"/>
      <c r="K357" s="21"/>
      <c r="L357" s="21"/>
    </row>
    <row r="358" spans="3:12">
      <c r="C358" s="21"/>
      <c r="D358" s="21"/>
      <c r="E358" s="21"/>
      <c r="F358" s="47"/>
      <c r="G358" s="21"/>
      <c r="H358" s="21"/>
      <c r="I358" s="21"/>
      <c r="J358" s="21"/>
      <c r="K358" s="21"/>
      <c r="L358" s="21"/>
    </row>
    <row r="359" spans="3:12">
      <c r="C359" s="21"/>
      <c r="D359" s="21"/>
      <c r="E359" s="21"/>
      <c r="F359" s="47"/>
      <c r="G359" s="21"/>
      <c r="H359" s="21"/>
      <c r="I359" s="21"/>
      <c r="J359" s="21"/>
      <c r="K359" s="21"/>
      <c r="L359" s="21"/>
    </row>
    <row r="360" spans="3:12">
      <c r="C360" s="21"/>
      <c r="D360" s="21"/>
      <c r="E360" s="21"/>
      <c r="F360" s="47"/>
      <c r="G360" s="21"/>
      <c r="H360" s="21"/>
      <c r="I360" s="21"/>
      <c r="J360" s="21"/>
      <c r="K360" s="21"/>
      <c r="L360" s="21"/>
    </row>
    <row r="361" spans="3:12">
      <c r="C361" s="21"/>
      <c r="D361" s="21"/>
      <c r="E361" s="21"/>
      <c r="F361" s="47"/>
      <c r="G361" s="21"/>
      <c r="H361" s="21"/>
      <c r="I361" s="21"/>
      <c r="J361" s="21"/>
      <c r="K361" s="21"/>
      <c r="L361" s="21"/>
    </row>
    <row r="362" spans="3:12">
      <c r="C362" s="21"/>
      <c r="D362" s="21"/>
      <c r="E362" s="21"/>
      <c r="F362" s="47"/>
      <c r="G362" s="21"/>
      <c r="H362" s="21"/>
      <c r="I362" s="21"/>
      <c r="J362" s="21"/>
      <c r="K362" s="21"/>
      <c r="L362" s="21"/>
    </row>
    <row r="363" spans="3:12">
      <c r="C363" s="21"/>
      <c r="D363" s="21"/>
      <c r="E363" s="21"/>
      <c r="F363" s="47"/>
      <c r="G363" s="21"/>
      <c r="H363" s="21"/>
      <c r="I363" s="21"/>
      <c r="J363" s="21"/>
      <c r="K363" s="21"/>
      <c r="L363" s="21"/>
    </row>
    <row r="364" spans="3:12">
      <c r="C364" s="21"/>
      <c r="D364" s="21"/>
      <c r="E364" s="21"/>
      <c r="F364" s="47"/>
      <c r="G364" s="21"/>
      <c r="H364" s="21"/>
      <c r="I364" s="21"/>
      <c r="J364" s="21"/>
      <c r="K364" s="21"/>
      <c r="L364" s="21"/>
    </row>
    <row r="365" spans="3:12">
      <c r="C365" s="21"/>
      <c r="D365" s="21"/>
      <c r="E365" s="21"/>
      <c r="F365" s="47"/>
      <c r="G365" s="21"/>
      <c r="H365" s="21"/>
      <c r="I365" s="21"/>
      <c r="J365" s="21"/>
      <c r="K365" s="21"/>
      <c r="L365" s="21"/>
    </row>
    <row r="366" spans="3:12">
      <c r="C366" s="21"/>
      <c r="D366" s="21"/>
      <c r="E366" s="21"/>
      <c r="F366" s="47"/>
      <c r="G366" s="21"/>
      <c r="H366" s="21"/>
      <c r="I366" s="21"/>
      <c r="J366" s="21"/>
      <c r="K366" s="21"/>
      <c r="L366" s="21"/>
    </row>
    <row r="367" spans="3:12">
      <c r="C367" s="21"/>
      <c r="D367" s="21"/>
      <c r="E367" s="21"/>
      <c r="F367" s="47"/>
      <c r="G367" s="21"/>
      <c r="H367" s="21"/>
      <c r="I367" s="21"/>
      <c r="J367" s="21"/>
      <c r="K367" s="21"/>
      <c r="L367" s="21"/>
    </row>
    <row r="368" spans="3:12">
      <c r="C368" s="21"/>
      <c r="D368" s="21"/>
      <c r="E368" s="21"/>
      <c r="F368" s="47"/>
      <c r="G368" s="21"/>
      <c r="H368" s="21"/>
      <c r="I368" s="21"/>
      <c r="J368" s="21"/>
      <c r="K368" s="21"/>
      <c r="L368" s="21"/>
    </row>
    <row r="369" spans="3:12">
      <c r="C369" s="21"/>
      <c r="D369" s="21"/>
      <c r="E369" s="21"/>
      <c r="F369" s="47"/>
      <c r="G369" s="21"/>
      <c r="H369" s="21"/>
      <c r="I369" s="21"/>
      <c r="J369" s="21"/>
      <c r="K369" s="21"/>
      <c r="L369" s="21"/>
    </row>
    <row r="370" spans="3:12">
      <c r="C370" s="21"/>
      <c r="D370" s="21"/>
      <c r="E370" s="21"/>
      <c r="F370" s="47"/>
      <c r="G370" s="21"/>
      <c r="H370" s="21"/>
      <c r="I370" s="21"/>
      <c r="J370" s="21"/>
      <c r="K370" s="21"/>
      <c r="L370" s="21"/>
    </row>
    <row r="371" spans="3:12">
      <c r="C371" s="21"/>
      <c r="D371" s="21"/>
      <c r="E371" s="21"/>
      <c r="F371" s="47"/>
      <c r="G371" s="21"/>
      <c r="H371" s="21"/>
      <c r="I371" s="21"/>
      <c r="J371" s="21"/>
      <c r="K371" s="21"/>
      <c r="L371" s="21"/>
    </row>
    <row r="372" spans="3:12">
      <c r="C372" s="21"/>
      <c r="D372" s="21"/>
      <c r="E372" s="21"/>
      <c r="F372" s="47"/>
      <c r="G372" s="21"/>
      <c r="H372" s="21"/>
      <c r="I372" s="21"/>
      <c r="J372" s="21"/>
      <c r="K372" s="21"/>
      <c r="L372" s="21"/>
    </row>
    <row r="373" spans="3:12">
      <c r="C373" s="21"/>
      <c r="D373" s="21"/>
      <c r="E373" s="21"/>
      <c r="F373" s="47"/>
      <c r="G373" s="21"/>
      <c r="H373" s="21"/>
      <c r="I373" s="21"/>
      <c r="J373" s="21"/>
      <c r="K373" s="21"/>
      <c r="L373" s="21"/>
    </row>
    <row r="374" spans="3:12">
      <c r="C374" s="21"/>
      <c r="D374" s="21"/>
      <c r="E374" s="21"/>
      <c r="F374" s="47"/>
      <c r="G374" s="21"/>
      <c r="H374" s="21"/>
      <c r="I374" s="21"/>
      <c r="J374" s="21"/>
      <c r="K374" s="21"/>
      <c r="L374" s="21"/>
    </row>
    <row r="375" spans="3:12">
      <c r="C375" s="21"/>
      <c r="D375" s="21"/>
      <c r="E375" s="21"/>
      <c r="F375" s="47"/>
      <c r="G375" s="21"/>
      <c r="H375" s="21"/>
      <c r="I375" s="21"/>
      <c r="J375" s="21"/>
      <c r="K375" s="21"/>
      <c r="L375" s="21"/>
    </row>
    <row r="376" spans="3:12">
      <c r="C376" s="21"/>
      <c r="D376" s="21"/>
      <c r="E376" s="21"/>
      <c r="F376" s="47"/>
      <c r="G376" s="21"/>
      <c r="H376" s="21"/>
      <c r="I376" s="21"/>
      <c r="J376" s="21"/>
      <c r="K376" s="21"/>
      <c r="L376" s="21"/>
    </row>
    <row r="377" spans="3:12">
      <c r="C377" s="21"/>
      <c r="D377" s="21"/>
      <c r="E377" s="21"/>
      <c r="F377" s="47"/>
      <c r="G377" s="21"/>
      <c r="H377" s="21"/>
      <c r="I377" s="21"/>
      <c r="J377" s="21"/>
      <c r="K377" s="21"/>
      <c r="L377" s="21"/>
    </row>
    <row r="378" spans="3:12">
      <c r="C378" s="21"/>
      <c r="D378" s="21"/>
      <c r="E378" s="21"/>
      <c r="F378" s="47"/>
      <c r="G378" s="21"/>
      <c r="H378" s="21"/>
      <c r="I378" s="21"/>
      <c r="J378" s="21"/>
      <c r="K378" s="21"/>
      <c r="L378" s="21"/>
    </row>
    <row r="379" spans="3:12">
      <c r="C379" s="21"/>
      <c r="D379" s="21"/>
      <c r="E379" s="21"/>
      <c r="F379" s="47"/>
      <c r="G379" s="21"/>
      <c r="H379" s="21"/>
      <c r="I379" s="21"/>
      <c r="J379" s="21"/>
      <c r="K379" s="21"/>
      <c r="L379" s="21"/>
    </row>
    <row r="380" spans="3:12">
      <c r="C380" s="21"/>
      <c r="D380" s="21"/>
      <c r="E380" s="21"/>
      <c r="F380" s="47"/>
      <c r="G380" s="21"/>
      <c r="H380" s="21"/>
      <c r="I380" s="21"/>
      <c r="J380" s="21"/>
      <c r="K380" s="21"/>
      <c r="L380" s="21"/>
    </row>
    <row r="381" spans="3:12">
      <c r="C381" s="21"/>
      <c r="D381" s="21"/>
      <c r="E381" s="21"/>
      <c r="F381" s="47"/>
      <c r="G381" s="21"/>
      <c r="H381" s="21"/>
      <c r="I381" s="21"/>
      <c r="J381" s="21"/>
      <c r="K381" s="21"/>
      <c r="L381" s="21"/>
    </row>
    <row r="382" spans="3:12">
      <c r="C382" s="21"/>
      <c r="D382" s="21"/>
      <c r="E382" s="21"/>
      <c r="F382" s="47"/>
      <c r="G382" s="21"/>
      <c r="H382" s="21"/>
      <c r="I382" s="21"/>
      <c r="J382" s="21"/>
      <c r="K382" s="21"/>
      <c r="L382" s="21"/>
    </row>
    <row r="383" spans="3:12">
      <c r="C383" s="21"/>
      <c r="D383" s="21"/>
      <c r="E383" s="21"/>
      <c r="F383" s="47"/>
      <c r="G383" s="21"/>
      <c r="H383" s="21"/>
      <c r="I383" s="21"/>
      <c r="J383" s="21"/>
      <c r="K383" s="21"/>
      <c r="L383" s="21"/>
    </row>
    <row r="384" spans="3:12">
      <c r="C384" s="21"/>
      <c r="D384" s="21"/>
      <c r="E384" s="21"/>
      <c r="F384" s="47"/>
      <c r="G384" s="21"/>
      <c r="H384" s="21"/>
      <c r="I384" s="21"/>
      <c r="J384" s="21"/>
      <c r="K384" s="21"/>
      <c r="L384" s="21"/>
    </row>
    <row r="385" spans="3:12">
      <c r="C385" s="21"/>
      <c r="D385" s="21"/>
      <c r="E385" s="21"/>
      <c r="F385" s="47"/>
      <c r="G385" s="21"/>
      <c r="H385" s="21"/>
      <c r="I385" s="21"/>
      <c r="J385" s="21"/>
      <c r="K385" s="21"/>
      <c r="L385" s="21"/>
    </row>
    <row r="386" spans="3:12">
      <c r="C386" s="21"/>
      <c r="D386" s="21"/>
      <c r="E386" s="21"/>
      <c r="F386" s="47"/>
      <c r="G386" s="21"/>
      <c r="H386" s="21"/>
      <c r="I386" s="21"/>
      <c r="J386" s="21"/>
      <c r="K386" s="21"/>
      <c r="L386" s="21"/>
    </row>
    <row r="387" spans="3:12">
      <c r="C387" s="21"/>
      <c r="D387" s="21"/>
      <c r="E387" s="21"/>
      <c r="F387" s="47"/>
      <c r="G387" s="21"/>
      <c r="H387" s="21"/>
      <c r="I387" s="21"/>
      <c r="J387" s="21"/>
      <c r="K387" s="21"/>
      <c r="L387" s="21"/>
    </row>
    <row r="388" spans="3:12">
      <c r="C388" s="21"/>
      <c r="D388" s="21"/>
      <c r="E388" s="21"/>
      <c r="F388" s="47"/>
      <c r="G388" s="21"/>
      <c r="H388" s="21"/>
      <c r="I388" s="21"/>
      <c r="J388" s="21"/>
      <c r="K388" s="21"/>
      <c r="L388" s="21"/>
    </row>
    <row r="389" spans="3:12">
      <c r="C389" s="21"/>
      <c r="D389" s="21"/>
      <c r="E389" s="21"/>
      <c r="F389" s="47"/>
      <c r="G389" s="21"/>
      <c r="H389" s="21"/>
      <c r="I389" s="21"/>
      <c r="J389" s="21"/>
      <c r="K389" s="21"/>
      <c r="L389" s="21"/>
    </row>
    <row r="390" spans="3:12">
      <c r="C390" s="21"/>
      <c r="D390" s="21"/>
      <c r="E390" s="21"/>
      <c r="F390" s="47"/>
      <c r="G390" s="21"/>
      <c r="H390" s="21"/>
      <c r="I390" s="21"/>
      <c r="J390" s="21"/>
      <c r="K390" s="21"/>
      <c r="L390" s="21"/>
    </row>
    <row r="391" spans="3:12">
      <c r="C391" s="21"/>
      <c r="D391" s="21"/>
      <c r="E391" s="21"/>
      <c r="F391" s="47"/>
      <c r="G391" s="21"/>
      <c r="H391" s="21"/>
      <c r="I391" s="21"/>
      <c r="J391" s="21"/>
      <c r="K391" s="21"/>
      <c r="L391" s="21"/>
    </row>
    <row r="392" spans="3:12">
      <c r="C392" s="21"/>
      <c r="D392" s="21"/>
      <c r="E392" s="21"/>
      <c r="F392" s="47"/>
      <c r="G392" s="21"/>
      <c r="H392" s="21"/>
      <c r="I392" s="21"/>
      <c r="J392" s="21"/>
      <c r="K392" s="21"/>
      <c r="L392" s="21"/>
    </row>
    <row r="393" spans="3:12">
      <c r="C393" s="21"/>
      <c r="D393" s="21"/>
      <c r="E393" s="21"/>
      <c r="F393" s="47"/>
      <c r="G393" s="21"/>
      <c r="H393" s="21"/>
      <c r="I393" s="21"/>
      <c r="J393" s="21"/>
      <c r="K393" s="21"/>
      <c r="L393" s="21"/>
    </row>
    <row r="394" spans="3:12">
      <c r="C394" s="21"/>
      <c r="D394" s="21"/>
      <c r="E394" s="21"/>
      <c r="F394" s="47"/>
      <c r="G394" s="21"/>
      <c r="H394" s="21"/>
      <c r="I394" s="21"/>
      <c r="J394" s="21"/>
      <c r="K394" s="21"/>
      <c r="L394" s="21"/>
    </row>
    <row r="395" spans="3:12">
      <c r="C395" s="21"/>
      <c r="D395" s="21"/>
      <c r="E395" s="21"/>
      <c r="F395" s="47"/>
      <c r="G395" s="21"/>
      <c r="H395" s="21"/>
      <c r="I395" s="21"/>
      <c r="J395" s="21"/>
      <c r="K395" s="21"/>
      <c r="L395" s="21"/>
    </row>
    <row r="396" spans="3:12">
      <c r="C396" s="21"/>
      <c r="D396" s="21"/>
      <c r="E396" s="21"/>
      <c r="F396" s="47"/>
      <c r="G396" s="21"/>
      <c r="H396" s="21"/>
      <c r="I396" s="21"/>
      <c r="J396" s="21"/>
      <c r="K396" s="21"/>
      <c r="L396" s="21"/>
    </row>
    <row r="397" spans="3:12">
      <c r="C397" s="21"/>
      <c r="D397" s="21"/>
      <c r="E397" s="21"/>
      <c r="F397" s="47"/>
      <c r="G397" s="21"/>
      <c r="H397" s="21"/>
      <c r="I397" s="21"/>
      <c r="J397" s="21"/>
      <c r="K397" s="21"/>
      <c r="L397" s="21"/>
    </row>
    <row r="398" spans="3:12">
      <c r="C398" s="21"/>
      <c r="D398" s="21"/>
      <c r="E398" s="21"/>
      <c r="F398" s="47"/>
      <c r="G398" s="21"/>
      <c r="H398" s="21"/>
      <c r="I398" s="21"/>
      <c r="J398" s="21"/>
      <c r="K398" s="21"/>
      <c r="L398" s="21"/>
    </row>
    <row r="399" spans="3:12">
      <c r="C399" s="21"/>
      <c r="D399" s="21"/>
      <c r="E399" s="21"/>
      <c r="F399" s="47"/>
      <c r="G399" s="21"/>
      <c r="H399" s="21"/>
      <c r="I399" s="21"/>
      <c r="J399" s="21"/>
      <c r="K399" s="21"/>
      <c r="L399" s="21"/>
    </row>
    <row r="400" spans="3:12">
      <c r="C400" s="21"/>
      <c r="D400" s="21"/>
      <c r="E400" s="21"/>
      <c r="F400" s="47"/>
      <c r="G400" s="21"/>
      <c r="H400" s="21"/>
      <c r="I400" s="21"/>
      <c r="J400" s="21"/>
      <c r="K400" s="21"/>
      <c r="L400" s="21"/>
    </row>
    <row r="401" spans="3:12">
      <c r="C401" s="21"/>
      <c r="D401" s="21"/>
      <c r="E401" s="21"/>
      <c r="F401" s="47"/>
      <c r="G401" s="21"/>
      <c r="H401" s="21"/>
      <c r="I401" s="21"/>
      <c r="J401" s="21"/>
      <c r="K401" s="21"/>
      <c r="L401" s="21"/>
    </row>
    <row r="402" spans="3:12">
      <c r="C402" s="21"/>
      <c r="D402" s="21"/>
      <c r="E402" s="21"/>
      <c r="F402" s="47"/>
      <c r="G402" s="21"/>
      <c r="H402" s="21"/>
      <c r="I402" s="21"/>
      <c r="J402" s="21"/>
      <c r="K402" s="21"/>
      <c r="L402" s="21"/>
    </row>
    <row r="403" spans="3:12">
      <c r="C403" s="21"/>
      <c r="D403" s="21"/>
      <c r="E403" s="21"/>
      <c r="F403" s="47"/>
      <c r="G403" s="21"/>
      <c r="H403" s="21"/>
      <c r="I403" s="21"/>
      <c r="J403" s="21"/>
      <c r="K403" s="21"/>
      <c r="L403" s="21"/>
    </row>
    <row r="404" spans="3:12">
      <c r="C404" s="21"/>
      <c r="D404" s="21"/>
      <c r="E404" s="21"/>
      <c r="F404" s="47"/>
      <c r="G404" s="21"/>
      <c r="H404" s="21"/>
      <c r="I404" s="21"/>
      <c r="J404" s="21"/>
      <c r="K404" s="21"/>
      <c r="L404" s="21"/>
    </row>
    <row r="405" spans="3:12">
      <c r="C405" s="21"/>
      <c r="D405" s="21"/>
      <c r="E405" s="21"/>
      <c r="F405" s="47"/>
      <c r="G405" s="21"/>
      <c r="H405" s="21"/>
      <c r="I405" s="21"/>
      <c r="J405" s="21"/>
      <c r="K405" s="21"/>
      <c r="L405" s="21"/>
    </row>
    <row r="406" spans="3:12">
      <c r="C406" s="21"/>
      <c r="D406" s="21"/>
      <c r="E406" s="21"/>
      <c r="F406" s="47"/>
      <c r="G406" s="21"/>
      <c r="H406" s="21"/>
      <c r="I406" s="21"/>
      <c r="J406" s="21"/>
      <c r="K406" s="21"/>
      <c r="L406" s="21"/>
    </row>
    <row r="407" spans="3:12">
      <c r="C407" s="21"/>
      <c r="D407" s="21"/>
      <c r="E407" s="21"/>
      <c r="F407" s="47"/>
      <c r="G407" s="21"/>
      <c r="H407" s="21"/>
      <c r="I407" s="21"/>
      <c r="J407" s="21"/>
      <c r="K407" s="21"/>
      <c r="L407" s="21"/>
    </row>
    <row r="408" spans="3:12">
      <c r="C408" s="21"/>
      <c r="D408" s="21"/>
      <c r="E408" s="21"/>
      <c r="F408" s="47"/>
      <c r="G408" s="21"/>
      <c r="H408" s="21"/>
      <c r="I408" s="21"/>
      <c r="J408" s="21"/>
      <c r="K408" s="21"/>
      <c r="L408" s="21"/>
    </row>
    <row r="409" spans="3:12">
      <c r="C409" s="21"/>
      <c r="D409" s="21"/>
      <c r="E409" s="21"/>
      <c r="F409" s="47"/>
      <c r="G409" s="21"/>
      <c r="H409" s="21"/>
      <c r="I409" s="21"/>
      <c r="J409" s="21"/>
      <c r="K409" s="21"/>
      <c r="L409" s="21"/>
    </row>
    <row r="410" spans="3:12">
      <c r="C410" s="21"/>
      <c r="D410" s="21"/>
      <c r="E410" s="21"/>
      <c r="F410" s="47"/>
      <c r="G410" s="21"/>
      <c r="H410" s="21"/>
      <c r="I410" s="21"/>
      <c r="J410" s="21"/>
      <c r="K410" s="21"/>
      <c r="L410" s="21"/>
    </row>
    <row r="411" spans="3:12">
      <c r="C411" s="21"/>
      <c r="D411" s="21"/>
      <c r="E411" s="21"/>
      <c r="F411" s="47"/>
      <c r="G411" s="21"/>
      <c r="H411" s="21"/>
      <c r="I411" s="21"/>
      <c r="J411" s="21"/>
      <c r="K411" s="21"/>
      <c r="L411" s="21"/>
    </row>
    <row r="412" spans="3:12">
      <c r="C412" s="21"/>
      <c r="D412" s="21"/>
      <c r="E412" s="21"/>
      <c r="F412" s="47"/>
      <c r="G412" s="21"/>
      <c r="H412" s="21"/>
      <c r="I412" s="21"/>
      <c r="J412" s="21"/>
      <c r="K412" s="21"/>
      <c r="L412" s="21"/>
    </row>
    <row r="413" spans="3:12">
      <c r="C413" s="21"/>
      <c r="D413" s="21"/>
      <c r="E413" s="21"/>
      <c r="F413" s="47"/>
      <c r="G413" s="21"/>
      <c r="H413" s="21"/>
      <c r="I413" s="21"/>
      <c r="J413" s="21"/>
      <c r="K413" s="21"/>
      <c r="L413" s="21"/>
    </row>
    <row r="414" spans="3:12">
      <c r="C414" s="21"/>
      <c r="D414" s="21"/>
      <c r="E414" s="21"/>
      <c r="F414" s="47"/>
      <c r="G414" s="21"/>
      <c r="H414" s="21"/>
      <c r="I414" s="21"/>
      <c r="J414" s="21"/>
      <c r="K414" s="21"/>
      <c r="L414" s="21"/>
    </row>
    <row r="415" spans="3:12">
      <c r="C415" s="21"/>
      <c r="D415" s="21"/>
      <c r="E415" s="21"/>
      <c r="F415" s="47"/>
      <c r="G415" s="21"/>
      <c r="H415" s="21"/>
      <c r="I415" s="21"/>
      <c r="J415" s="21"/>
      <c r="K415" s="21"/>
      <c r="L415" s="21"/>
    </row>
    <row r="416" spans="3:12">
      <c r="C416" s="21"/>
      <c r="D416" s="21"/>
      <c r="E416" s="21"/>
      <c r="F416" s="47"/>
      <c r="G416" s="21"/>
      <c r="H416" s="21"/>
      <c r="I416" s="21"/>
      <c r="J416" s="21"/>
      <c r="K416" s="21"/>
      <c r="L416" s="21"/>
    </row>
    <row r="417" spans="3:12">
      <c r="C417" s="21"/>
      <c r="D417" s="21"/>
      <c r="E417" s="21"/>
      <c r="F417" s="47"/>
      <c r="G417" s="21"/>
      <c r="H417" s="21"/>
      <c r="I417" s="21"/>
      <c r="J417" s="21"/>
      <c r="K417" s="21"/>
      <c r="L417" s="21"/>
    </row>
    <row r="418" spans="3:12">
      <c r="C418" s="21"/>
      <c r="D418" s="21"/>
      <c r="E418" s="21"/>
      <c r="F418" s="47"/>
      <c r="G418" s="21"/>
      <c r="H418" s="21"/>
      <c r="I418" s="21"/>
      <c r="J418" s="21"/>
      <c r="K418" s="21"/>
      <c r="L418" s="21"/>
    </row>
    <row r="419" spans="3:12">
      <c r="C419" s="21"/>
      <c r="D419" s="21"/>
      <c r="E419" s="21"/>
      <c r="F419" s="47"/>
      <c r="G419" s="21"/>
      <c r="H419" s="21"/>
      <c r="I419" s="21"/>
      <c r="J419" s="21"/>
      <c r="K419" s="21"/>
      <c r="L419" s="21"/>
    </row>
    <row r="420" spans="3:12">
      <c r="C420" s="21"/>
      <c r="D420" s="21"/>
      <c r="E420" s="21"/>
      <c r="F420" s="47"/>
      <c r="G420" s="21"/>
      <c r="H420" s="21"/>
      <c r="I420" s="21"/>
      <c r="J420" s="21"/>
      <c r="K420" s="21"/>
      <c r="L420" s="21"/>
    </row>
    <row r="421" spans="3:12">
      <c r="C421" s="21"/>
      <c r="D421" s="21"/>
      <c r="E421" s="21"/>
      <c r="F421" s="47"/>
      <c r="G421" s="21"/>
      <c r="H421" s="21"/>
      <c r="I421" s="21"/>
      <c r="J421" s="21"/>
      <c r="K421" s="21"/>
      <c r="L421" s="21"/>
    </row>
    <row r="422" spans="3:12">
      <c r="C422" s="21"/>
      <c r="D422" s="21"/>
      <c r="E422" s="21"/>
      <c r="F422" s="47"/>
      <c r="G422" s="21"/>
      <c r="H422" s="21"/>
      <c r="I422" s="21"/>
      <c r="J422" s="21"/>
      <c r="K422" s="21"/>
      <c r="L422" s="21"/>
    </row>
    <row r="423" spans="3:12">
      <c r="C423" s="21"/>
      <c r="D423" s="21"/>
      <c r="E423" s="21"/>
      <c r="F423" s="47"/>
      <c r="G423" s="21"/>
      <c r="H423" s="21"/>
      <c r="I423" s="21"/>
      <c r="J423" s="21"/>
      <c r="K423" s="21"/>
      <c r="L423" s="21"/>
    </row>
    <row r="424" spans="3:12">
      <c r="C424" s="21"/>
      <c r="D424" s="21"/>
      <c r="E424" s="21"/>
      <c r="F424" s="47"/>
      <c r="G424" s="21"/>
      <c r="H424" s="21"/>
      <c r="I424" s="21"/>
      <c r="J424" s="21"/>
      <c r="K424" s="21"/>
      <c r="L424" s="21"/>
    </row>
    <row r="425" spans="3:12">
      <c r="C425" s="21"/>
      <c r="D425" s="21"/>
      <c r="E425" s="21"/>
      <c r="F425" s="47"/>
      <c r="G425" s="21"/>
      <c r="H425" s="21"/>
      <c r="I425" s="21"/>
      <c r="J425" s="21"/>
      <c r="K425" s="21"/>
      <c r="L425" s="21"/>
    </row>
    <row r="426" spans="3:12">
      <c r="C426" s="21"/>
      <c r="D426" s="21"/>
      <c r="E426" s="21"/>
      <c r="F426" s="47"/>
      <c r="G426" s="21"/>
      <c r="H426" s="21"/>
      <c r="I426" s="21"/>
      <c r="J426" s="21"/>
      <c r="K426" s="21"/>
      <c r="L426" s="21"/>
    </row>
    <row r="427" spans="3:12">
      <c r="C427" s="21"/>
      <c r="D427" s="21"/>
      <c r="E427" s="21"/>
      <c r="F427" s="47"/>
      <c r="G427" s="21"/>
      <c r="H427" s="21"/>
      <c r="I427" s="21"/>
      <c r="J427" s="21"/>
      <c r="K427" s="21"/>
      <c r="L427" s="21"/>
    </row>
    <row r="428" spans="3:12">
      <c r="C428" s="21"/>
      <c r="D428" s="21"/>
      <c r="E428" s="21"/>
      <c r="F428" s="47"/>
      <c r="G428" s="21"/>
      <c r="H428" s="21"/>
      <c r="I428" s="21"/>
      <c r="J428" s="21"/>
      <c r="K428" s="21"/>
      <c r="L428" s="21"/>
    </row>
    <row r="429" spans="3:12">
      <c r="C429" s="21"/>
      <c r="D429" s="21"/>
      <c r="E429" s="21"/>
      <c r="F429" s="47"/>
      <c r="G429" s="21"/>
      <c r="H429" s="21"/>
      <c r="I429" s="21"/>
      <c r="J429" s="21"/>
      <c r="K429" s="21"/>
      <c r="L429" s="21"/>
    </row>
    <row r="430" spans="3:12">
      <c r="C430" s="21"/>
      <c r="D430" s="21"/>
      <c r="E430" s="21"/>
      <c r="F430" s="47"/>
      <c r="G430" s="21"/>
      <c r="H430" s="21"/>
      <c r="I430" s="21"/>
      <c r="J430" s="21"/>
      <c r="K430" s="21"/>
      <c r="L430" s="21"/>
    </row>
    <row r="431" spans="3:12">
      <c r="C431" s="21"/>
      <c r="D431" s="21"/>
      <c r="E431" s="21"/>
      <c r="F431" s="47"/>
      <c r="G431" s="21"/>
      <c r="H431" s="21"/>
      <c r="I431" s="21"/>
      <c r="J431" s="21"/>
      <c r="K431" s="21"/>
      <c r="L431" s="21"/>
    </row>
    <row r="432" spans="3:12">
      <c r="C432" s="21"/>
      <c r="D432" s="21"/>
      <c r="E432" s="21"/>
      <c r="F432" s="47"/>
      <c r="G432" s="21"/>
      <c r="H432" s="21"/>
      <c r="I432" s="21"/>
      <c r="J432" s="21"/>
      <c r="K432" s="21"/>
      <c r="L432" s="21"/>
    </row>
    <row r="433" spans="3:12">
      <c r="C433" s="21"/>
      <c r="D433" s="21"/>
      <c r="E433" s="21"/>
      <c r="F433" s="47"/>
      <c r="G433" s="21"/>
      <c r="H433" s="21"/>
      <c r="I433" s="21"/>
      <c r="J433" s="21"/>
      <c r="K433" s="21"/>
      <c r="L433" s="21"/>
    </row>
    <row r="434" spans="3:12">
      <c r="C434" s="21"/>
      <c r="D434" s="21"/>
      <c r="E434" s="21"/>
      <c r="F434" s="47"/>
      <c r="G434" s="21"/>
      <c r="H434" s="21"/>
      <c r="I434" s="21"/>
      <c r="J434" s="21"/>
      <c r="K434" s="21"/>
      <c r="L434" s="21"/>
    </row>
    <row r="435" spans="3:12">
      <c r="C435" s="21"/>
      <c r="D435" s="21"/>
      <c r="E435" s="21"/>
      <c r="F435" s="47"/>
      <c r="G435" s="21"/>
      <c r="H435" s="21"/>
      <c r="I435" s="21"/>
      <c r="J435" s="21"/>
      <c r="K435" s="21"/>
      <c r="L435" s="21"/>
    </row>
    <row r="436" spans="3:12">
      <c r="C436" s="21"/>
      <c r="D436" s="21"/>
      <c r="E436" s="21"/>
      <c r="F436" s="47"/>
      <c r="G436" s="21"/>
      <c r="H436" s="21"/>
      <c r="I436" s="21"/>
      <c r="J436" s="21"/>
      <c r="K436" s="21"/>
      <c r="L436" s="21"/>
    </row>
    <row r="437" spans="3:12">
      <c r="C437" s="21"/>
      <c r="D437" s="21"/>
      <c r="E437" s="21"/>
      <c r="F437" s="47"/>
      <c r="G437" s="21"/>
      <c r="H437" s="21"/>
      <c r="I437" s="21"/>
      <c r="J437" s="21"/>
      <c r="K437" s="21"/>
      <c r="L437" s="21"/>
    </row>
    <row r="438" spans="3:12">
      <c r="C438" s="21"/>
      <c r="D438" s="21"/>
      <c r="E438" s="21"/>
      <c r="F438" s="47"/>
      <c r="G438" s="21"/>
      <c r="H438" s="21"/>
      <c r="I438" s="21"/>
      <c r="J438" s="21"/>
      <c r="K438" s="21"/>
      <c r="L438" s="21"/>
    </row>
    <row r="439" spans="3:12">
      <c r="C439" s="21"/>
      <c r="D439" s="21"/>
      <c r="E439" s="21"/>
      <c r="F439" s="47"/>
      <c r="G439" s="21"/>
      <c r="H439" s="21"/>
      <c r="I439" s="21"/>
      <c r="J439" s="21"/>
      <c r="K439" s="21"/>
      <c r="L439" s="21"/>
    </row>
    <row r="440" spans="3:12">
      <c r="C440" s="21"/>
      <c r="D440" s="21"/>
      <c r="E440" s="21"/>
      <c r="F440" s="47"/>
      <c r="G440" s="21"/>
      <c r="H440" s="21"/>
      <c r="I440" s="21"/>
      <c r="J440" s="21"/>
      <c r="K440" s="21"/>
      <c r="L440" s="21"/>
    </row>
    <row r="441" spans="3:12">
      <c r="C441" s="21"/>
      <c r="D441" s="21"/>
      <c r="E441" s="21"/>
      <c r="F441" s="47"/>
      <c r="G441" s="21"/>
      <c r="H441" s="21"/>
      <c r="I441" s="21"/>
      <c r="J441" s="21"/>
      <c r="K441" s="21"/>
      <c r="L441" s="21"/>
    </row>
    <row r="442" spans="3:12">
      <c r="C442" s="21"/>
      <c r="D442" s="21"/>
      <c r="E442" s="21"/>
      <c r="F442" s="47"/>
      <c r="G442" s="21"/>
      <c r="H442" s="21"/>
      <c r="I442" s="21"/>
      <c r="J442" s="21"/>
      <c r="K442" s="21"/>
      <c r="L442" s="21"/>
    </row>
    <row r="443" spans="3:12">
      <c r="C443" s="21"/>
      <c r="D443" s="21"/>
      <c r="E443" s="21"/>
      <c r="F443" s="47"/>
      <c r="G443" s="21"/>
      <c r="H443" s="21"/>
      <c r="I443" s="21"/>
      <c r="J443" s="21"/>
      <c r="K443" s="21"/>
      <c r="L443" s="21"/>
    </row>
    <row r="444" spans="3:12">
      <c r="C444" s="21"/>
      <c r="D444" s="21"/>
      <c r="E444" s="21"/>
      <c r="F444" s="47"/>
      <c r="G444" s="21"/>
      <c r="H444" s="21"/>
      <c r="I444" s="21"/>
      <c r="J444" s="21"/>
      <c r="K444" s="21"/>
      <c r="L444" s="21"/>
    </row>
    <row r="445" spans="3:12">
      <c r="C445" s="21"/>
      <c r="D445" s="21"/>
      <c r="E445" s="21"/>
      <c r="F445" s="47"/>
      <c r="G445" s="21"/>
      <c r="H445" s="21"/>
      <c r="I445" s="21"/>
      <c r="J445" s="21"/>
      <c r="K445" s="21"/>
      <c r="L445" s="21"/>
    </row>
    <row r="446" spans="3:12">
      <c r="C446" s="21"/>
      <c r="D446" s="21"/>
      <c r="E446" s="21"/>
      <c r="F446" s="47"/>
      <c r="G446" s="21"/>
      <c r="H446" s="21"/>
      <c r="I446" s="21"/>
      <c r="J446" s="21"/>
      <c r="K446" s="21"/>
      <c r="L446" s="21"/>
    </row>
    <row r="447" spans="3:12">
      <c r="C447" s="21"/>
      <c r="D447" s="21"/>
      <c r="E447" s="21"/>
      <c r="F447" s="47"/>
      <c r="G447" s="21"/>
      <c r="H447" s="21"/>
      <c r="I447" s="21"/>
      <c r="J447" s="21"/>
      <c r="K447" s="21"/>
      <c r="L447" s="21"/>
    </row>
    <row r="448" spans="3:12">
      <c r="C448" s="21"/>
      <c r="D448" s="21"/>
      <c r="E448" s="21"/>
      <c r="F448" s="47"/>
      <c r="G448" s="21"/>
      <c r="H448" s="21"/>
      <c r="I448" s="21"/>
      <c r="J448" s="21"/>
      <c r="K448" s="21"/>
      <c r="L448" s="21"/>
    </row>
    <row r="449" spans="3:12">
      <c r="C449" s="21"/>
      <c r="D449" s="21"/>
      <c r="E449" s="21"/>
      <c r="F449" s="47"/>
      <c r="G449" s="21"/>
      <c r="H449" s="21"/>
      <c r="I449" s="21"/>
      <c r="J449" s="21"/>
      <c r="K449" s="21"/>
      <c r="L449" s="21"/>
    </row>
    <row r="450" spans="3:12">
      <c r="C450" s="21"/>
      <c r="D450" s="21"/>
      <c r="E450" s="21"/>
      <c r="F450" s="47"/>
      <c r="G450" s="21"/>
      <c r="H450" s="21"/>
      <c r="I450" s="21"/>
      <c r="J450" s="21"/>
      <c r="K450" s="21"/>
      <c r="L450" s="21"/>
    </row>
    <row r="451" spans="3:12">
      <c r="C451" s="21"/>
      <c r="D451" s="21"/>
      <c r="E451" s="21"/>
      <c r="F451" s="47"/>
      <c r="G451" s="21"/>
      <c r="H451" s="21"/>
      <c r="I451" s="21"/>
      <c r="J451" s="21"/>
      <c r="K451" s="21"/>
      <c r="L451" s="21"/>
    </row>
    <row r="452" spans="3:12">
      <c r="C452" s="21"/>
      <c r="D452" s="21"/>
      <c r="E452" s="21"/>
      <c r="F452" s="47"/>
      <c r="G452" s="21"/>
      <c r="H452" s="21"/>
      <c r="I452" s="21"/>
      <c r="J452" s="21"/>
      <c r="K452" s="21"/>
      <c r="L452" s="21"/>
    </row>
    <row r="453" spans="3:12">
      <c r="C453" s="21"/>
      <c r="D453" s="21"/>
      <c r="E453" s="21"/>
      <c r="F453" s="47"/>
      <c r="G453" s="21"/>
      <c r="H453" s="21"/>
      <c r="I453" s="21"/>
      <c r="J453" s="21"/>
      <c r="K453" s="21"/>
      <c r="L453" s="21"/>
    </row>
    <row r="454" spans="3:12">
      <c r="C454" s="21"/>
      <c r="D454" s="21"/>
      <c r="E454" s="21"/>
      <c r="F454" s="47"/>
      <c r="G454" s="21"/>
      <c r="H454" s="21"/>
      <c r="I454" s="21"/>
      <c r="J454" s="21"/>
      <c r="K454" s="21"/>
      <c r="L454" s="21"/>
    </row>
    <row r="455" spans="3:12">
      <c r="C455" s="21"/>
      <c r="D455" s="21"/>
      <c r="E455" s="21"/>
      <c r="F455" s="47"/>
      <c r="G455" s="21"/>
      <c r="H455" s="21"/>
      <c r="I455" s="21"/>
      <c r="J455" s="21"/>
      <c r="K455" s="21"/>
      <c r="L455" s="21"/>
    </row>
    <row r="456" spans="3:12">
      <c r="C456" s="21"/>
      <c r="D456" s="21"/>
      <c r="E456" s="21"/>
      <c r="F456" s="47"/>
      <c r="G456" s="21"/>
      <c r="H456" s="21"/>
      <c r="I456" s="21"/>
      <c r="J456" s="21"/>
      <c r="K456" s="21"/>
      <c r="L456" s="21"/>
    </row>
    <row r="457" spans="3:12">
      <c r="C457" s="21"/>
      <c r="D457" s="21"/>
      <c r="E457" s="21"/>
      <c r="F457" s="47"/>
      <c r="G457" s="21"/>
      <c r="H457" s="21"/>
      <c r="I457" s="21"/>
      <c r="J457" s="21"/>
      <c r="K457" s="21"/>
      <c r="L457" s="21"/>
    </row>
    <row r="458" spans="3:12">
      <c r="C458" s="21"/>
      <c r="D458" s="21"/>
      <c r="E458" s="21"/>
      <c r="F458" s="47"/>
      <c r="G458" s="21"/>
      <c r="H458" s="21"/>
      <c r="I458" s="21"/>
      <c r="J458" s="21"/>
      <c r="K458" s="21"/>
      <c r="L458" s="21"/>
    </row>
    <row r="459" spans="3:12">
      <c r="C459" s="21"/>
      <c r="D459" s="21"/>
      <c r="E459" s="21"/>
      <c r="F459" s="47"/>
      <c r="G459" s="21"/>
      <c r="H459" s="21"/>
      <c r="I459" s="21"/>
      <c r="J459" s="21"/>
      <c r="K459" s="21"/>
      <c r="L459" s="21"/>
    </row>
    <row r="460" spans="3:12">
      <c r="C460" s="21"/>
      <c r="D460" s="21"/>
      <c r="E460" s="21"/>
      <c r="F460" s="47"/>
      <c r="G460" s="21"/>
      <c r="H460" s="21"/>
      <c r="I460" s="21"/>
      <c r="J460" s="21"/>
      <c r="K460" s="21"/>
      <c r="L460" s="21"/>
    </row>
    <row r="461" spans="3:12">
      <c r="C461" s="21"/>
      <c r="D461" s="21"/>
      <c r="E461" s="21"/>
      <c r="F461" s="47"/>
      <c r="G461" s="21"/>
      <c r="H461" s="21"/>
      <c r="I461" s="21"/>
      <c r="J461" s="21"/>
      <c r="K461" s="21"/>
      <c r="L461" s="21"/>
    </row>
    <row r="462" spans="3:12">
      <c r="C462" s="21"/>
      <c r="D462" s="21"/>
      <c r="E462" s="21"/>
      <c r="F462" s="47"/>
      <c r="G462" s="21"/>
      <c r="H462" s="21"/>
      <c r="I462" s="21"/>
      <c r="J462" s="21"/>
      <c r="K462" s="21"/>
      <c r="L462" s="21"/>
    </row>
    <row r="463" spans="3:12">
      <c r="C463" s="21"/>
      <c r="D463" s="21"/>
      <c r="E463" s="21"/>
      <c r="F463" s="47"/>
      <c r="G463" s="21"/>
      <c r="H463" s="21"/>
      <c r="I463" s="21"/>
      <c r="J463" s="21"/>
      <c r="K463" s="21"/>
      <c r="L463" s="21"/>
    </row>
    <row r="464" spans="3:12">
      <c r="C464" s="21"/>
      <c r="D464" s="21"/>
      <c r="E464" s="21"/>
      <c r="F464" s="47"/>
      <c r="G464" s="21"/>
      <c r="H464" s="21"/>
      <c r="I464" s="21"/>
      <c r="J464" s="21"/>
      <c r="K464" s="21"/>
      <c r="L464" s="21"/>
    </row>
    <row r="465" spans="3:12">
      <c r="C465" s="21"/>
      <c r="D465" s="21"/>
      <c r="E465" s="21"/>
      <c r="F465" s="47"/>
      <c r="G465" s="21"/>
      <c r="H465" s="21"/>
      <c r="I465" s="21"/>
      <c r="J465" s="21"/>
      <c r="K465" s="21"/>
      <c r="L465" s="21"/>
    </row>
    <row r="466" spans="3:12">
      <c r="C466" s="21"/>
      <c r="D466" s="21"/>
      <c r="E466" s="21"/>
      <c r="F466" s="47"/>
      <c r="G466" s="21"/>
      <c r="H466" s="21"/>
      <c r="I466" s="21"/>
      <c r="J466" s="21"/>
      <c r="K466" s="21"/>
      <c r="L466" s="21"/>
    </row>
    <row r="467" spans="3:12">
      <c r="C467" s="21"/>
      <c r="D467" s="21"/>
      <c r="E467" s="21"/>
      <c r="F467" s="47"/>
      <c r="G467" s="21"/>
      <c r="H467" s="21"/>
      <c r="I467" s="21"/>
      <c r="J467" s="21"/>
      <c r="K467" s="21"/>
      <c r="L467" s="21"/>
    </row>
    <row r="468" spans="3:12">
      <c r="C468" s="21"/>
      <c r="D468" s="21"/>
      <c r="E468" s="21"/>
      <c r="F468" s="47"/>
      <c r="G468" s="21"/>
      <c r="H468" s="21"/>
      <c r="I468" s="21"/>
      <c r="J468" s="21"/>
      <c r="K468" s="21"/>
      <c r="L468" s="21"/>
    </row>
    <row r="469" spans="3:12">
      <c r="C469" s="21"/>
      <c r="D469" s="21"/>
      <c r="E469" s="21"/>
      <c r="F469" s="47"/>
      <c r="G469" s="21"/>
      <c r="H469" s="21"/>
      <c r="I469" s="21"/>
      <c r="J469" s="21"/>
      <c r="K469" s="21"/>
      <c r="L469" s="21"/>
    </row>
    <row r="470" spans="3:12">
      <c r="C470" s="21"/>
      <c r="D470" s="21"/>
      <c r="E470" s="21"/>
      <c r="F470" s="47"/>
      <c r="G470" s="21"/>
      <c r="H470" s="21"/>
      <c r="I470" s="21"/>
      <c r="J470" s="21"/>
      <c r="K470" s="21"/>
      <c r="L470" s="21"/>
    </row>
    <row r="471" spans="3:12">
      <c r="C471" s="21"/>
      <c r="D471" s="21"/>
      <c r="E471" s="21"/>
      <c r="F471" s="47"/>
      <c r="G471" s="21"/>
      <c r="H471" s="21"/>
      <c r="I471" s="21"/>
      <c r="J471" s="21"/>
      <c r="K471" s="21"/>
      <c r="L471" s="21"/>
    </row>
    <row r="472" spans="3:12">
      <c r="C472" s="21"/>
      <c r="D472" s="21"/>
      <c r="E472" s="21"/>
      <c r="F472" s="47"/>
      <c r="G472" s="21"/>
      <c r="H472" s="21"/>
      <c r="I472" s="21"/>
      <c r="J472" s="21"/>
      <c r="K472" s="21"/>
      <c r="L472" s="21"/>
    </row>
    <row r="473" spans="3:12">
      <c r="C473" s="21"/>
      <c r="D473" s="21"/>
      <c r="E473" s="21"/>
      <c r="F473" s="47"/>
      <c r="G473" s="21"/>
      <c r="H473" s="21"/>
      <c r="I473" s="21"/>
      <c r="J473" s="21"/>
      <c r="K473" s="21"/>
      <c r="L473" s="21"/>
    </row>
    <row r="474" spans="3:12">
      <c r="C474" s="21"/>
      <c r="D474" s="21"/>
      <c r="E474" s="21"/>
      <c r="F474" s="47"/>
      <c r="G474" s="21"/>
      <c r="H474" s="21"/>
      <c r="I474" s="21"/>
      <c r="J474" s="21"/>
      <c r="K474" s="21"/>
      <c r="L474" s="21"/>
    </row>
    <row r="475" spans="3:12">
      <c r="C475" s="21"/>
      <c r="D475" s="21"/>
      <c r="E475" s="21"/>
      <c r="F475" s="47"/>
      <c r="G475" s="21"/>
      <c r="H475" s="21"/>
      <c r="I475" s="21"/>
      <c r="J475" s="21"/>
      <c r="K475" s="21"/>
      <c r="L475" s="21"/>
    </row>
    <row r="476" spans="3:12">
      <c r="C476" s="21"/>
      <c r="D476" s="21"/>
      <c r="E476" s="21"/>
      <c r="F476" s="47"/>
      <c r="G476" s="21"/>
      <c r="H476" s="21"/>
      <c r="I476" s="21"/>
      <c r="J476" s="21"/>
      <c r="K476" s="21"/>
      <c r="L476" s="21"/>
    </row>
    <row r="477" spans="3:12">
      <c r="C477" s="21"/>
      <c r="D477" s="21"/>
      <c r="E477" s="21"/>
      <c r="F477" s="47"/>
      <c r="G477" s="21"/>
      <c r="H477" s="21"/>
      <c r="I477" s="21"/>
      <c r="J477" s="21"/>
      <c r="K477" s="21"/>
      <c r="L477" s="21"/>
    </row>
    <row r="478" spans="3:12">
      <c r="C478" s="21"/>
      <c r="D478" s="21"/>
      <c r="E478" s="21"/>
      <c r="F478" s="47"/>
      <c r="G478" s="21"/>
      <c r="H478" s="21"/>
      <c r="I478" s="21"/>
      <c r="J478" s="21"/>
      <c r="K478" s="21"/>
      <c r="L478" s="21"/>
    </row>
    <row r="479" spans="3:12">
      <c r="C479" s="21"/>
      <c r="D479" s="21"/>
      <c r="E479" s="21"/>
      <c r="F479" s="47"/>
      <c r="G479" s="21"/>
      <c r="H479" s="21"/>
      <c r="I479" s="21"/>
      <c r="J479" s="21"/>
      <c r="K479" s="21"/>
      <c r="L479" s="21"/>
    </row>
    <row r="480" spans="3:12">
      <c r="C480" s="21"/>
      <c r="D480" s="21"/>
      <c r="E480" s="21"/>
      <c r="F480" s="47"/>
      <c r="G480" s="21"/>
      <c r="H480" s="21"/>
      <c r="I480" s="21"/>
      <c r="J480" s="21"/>
      <c r="K480" s="21"/>
      <c r="L480" s="21"/>
    </row>
    <row r="481" spans="3:12">
      <c r="C481" s="21"/>
      <c r="D481" s="21"/>
      <c r="E481" s="21"/>
      <c r="F481" s="47"/>
      <c r="G481" s="21"/>
      <c r="H481" s="21"/>
      <c r="I481" s="21"/>
      <c r="J481" s="21"/>
      <c r="K481" s="21"/>
      <c r="L481" s="21"/>
    </row>
    <row r="482" spans="3:12">
      <c r="C482" s="21"/>
      <c r="D482" s="21"/>
      <c r="E482" s="21"/>
      <c r="F482" s="47"/>
      <c r="G482" s="21"/>
      <c r="H482" s="21"/>
      <c r="I482" s="21"/>
      <c r="J482" s="21"/>
      <c r="K482" s="21"/>
      <c r="L482" s="21"/>
    </row>
    <row r="483" spans="3:12">
      <c r="C483" s="21"/>
      <c r="D483" s="21"/>
      <c r="E483" s="21"/>
      <c r="F483" s="47"/>
      <c r="G483" s="21"/>
      <c r="H483" s="21"/>
      <c r="I483" s="21"/>
      <c r="J483" s="21"/>
      <c r="K483" s="21"/>
      <c r="L483" s="21"/>
    </row>
    <row r="484" spans="3:12">
      <c r="C484" s="21"/>
      <c r="D484" s="21"/>
      <c r="E484" s="21"/>
      <c r="F484" s="47"/>
      <c r="G484" s="21"/>
      <c r="H484" s="21"/>
      <c r="I484" s="21"/>
      <c r="J484" s="21"/>
      <c r="K484" s="21"/>
      <c r="L484" s="21"/>
    </row>
    <row r="485" spans="3:12">
      <c r="C485" s="21"/>
      <c r="D485" s="21"/>
      <c r="E485" s="21"/>
      <c r="F485" s="47"/>
      <c r="G485" s="21"/>
      <c r="H485" s="21"/>
      <c r="I485" s="21"/>
      <c r="J485" s="21"/>
      <c r="K485" s="21"/>
      <c r="L485" s="21"/>
    </row>
    <row r="486" spans="3:12">
      <c r="C486" s="21"/>
      <c r="D486" s="21"/>
      <c r="E486" s="21"/>
      <c r="F486" s="47"/>
      <c r="G486" s="21"/>
      <c r="H486" s="21"/>
      <c r="I486" s="21"/>
      <c r="J486" s="21"/>
      <c r="K486" s="21"/>
      <c r="L486" s="21"/>
    </row>
    <row r="487" spans="3:12">
      <c r="C487" s="21"/>
      <c r="D487" s="21"/>
      <c r="E487" s="21"/>
      <c r="F487" s="47"/>
      <c r="G487" s="21"/>
      <c r="H487" s="21"/>
      <c r="I487" s="21"/>
      <c r="J487" s="21"/>
      <c r="K487" s="21"/>
      <c r="L487" s="21"/>
    </row>
    <row r="488" spans="3:12">
      <c r="C488" s="21"/>
      <c r="D488" s="21"/>
      <c r="E488" s="21"/>
      <c r="F488" s="47"/>
      <c r="G488" s="21"/>
      <c r="H488" s="21"/>
      <c r="I488" s="21"/>
      <c r="J488" s="21"/>
      <c r="K488" s="21"/>
      <c r="L488" s="21"/>
    </row>
    <row r="489" spans="3:12">
      <c r="C489" s="21"/>
      <c r="D489" s="21"/>
      <c r="E489" s="21"/>
      <c r="F489" s="47"/>
      <c r="G489" s="21"/>
      <c r="H489" s="21"/>
      <c r="I489" s="21"/>
      <c r="J489" s="21"/>
      <c r="K489" s="21"/>
      <c r="L489" s="21"/>
    </row>
    <row r="490" spans="3:12">
      <c r="C490" s="21"/>
      <c r="D490" s="21"/>
      <c r="E490" s="21"/>
      <c r="F490" s="47"/>
      <c r="G490" s="21"/>
      <c r="H490" s="21"/>
      <c r="I490" s="21"/>
      <c r="J490" s="21"/>
      <c r="K490" s="21"/>
      <c r="L490" s="21"/>
    </row>
    <row r="491" spans="3:12">
      <c r="C491" s="21"/>
      <c r="D491" s="21"/>
      <c r="E491" s="21"/>
      <c r="F491" s="47"/>
      <c r="G491" s="21"/>
      <c r="H491" s="21"/>
      <c r="I491" s="21"/>
      <c r="J491" s="21"/>
      <c r="K491" s="21"/>
      <c r="L491" s="21"/>
    </row>
    <row r="492" spans="3:12">
      <c r="C492" s="21"/>
      <c r="D492" s="21"/>
      <c r="E492" s="21"/>
      <c r="F492" s="47"/>
      <c r="G492" s="21"/>
      <c r="H492" s="21"/>
      <c r="I492" s="21"/>
      <c r="J492" s="21"/>
      <c r="K492" s="21"/>
      <c r="L492" s="21"/>
    </row>
    <row r="493" spans="3:12">
      <c r="C493" s="21"/>
      <c r="D493" s="21"/>
      <c r="E493" s="21"/>
      <c r="F493" s="47"/>
      <c r="G493" s="21"/>
      <c r="H493" s="21"/>
      <c r="I493" s="21"/>
      <c r="J493" s="21"/>
      <c r="K493" s="21"/>
      <c r="L493" s="21"/>
    </row>
    <row r="494" spans="3:12">
      <c r="C494" s="21"/>
      <c r="D494" s="21"/>
      <c r="E494" s="21"/>
      <c r="F494" s="47"/>
      <c r="G494" s="21"/>
      <c r="H494" s="21"/>
      <c r="I494" s="21"/>
      <c r="J494" s="21"/>
      <c r="K494" s="21"/>
      <c r="L494" s="21"/>
    </row>
    <row r="495" spans="3:12">
      <c r="C495" s="21"/>
      <c r="D495" s="21"/>
      <c r="E495" s="21"/>
      <c r="F495" s="47"/>
      <c r="G495" s="21"/>
      <c r="H495" s="21"/>
      <c r="I495" s="21"/>
      <c r="J495" s="21"/>
      <c r="K495" s="21"/>
      <c r="L495" s="21"/>
    </row>
    <row r="496" spans="3:12">
      <c r="C496" s="21"/>
      <c r="D496" s="21"/>
      <c r="E496" s="21"/>
      <c r="F496" s="47"/>
      <c r="G496" s="21"/>
      <c r="H496" s="21"/>
      <c r="I496" s="21"/>
      <c r="J496" s="21"/>
      <c r="K496" s="21"/>
      <c r="L496" s="21"/>
    </row>
    <row r="497" spans="3:12">
      <c r="C497" s="21"/>
      <c r="D497" s="21"/>
      <c r="E497" s="21"/>
      <c r="F497" s="47"/>
      <c r="G497" s="21"/>
      <c r="H497" s="21"/>
      <c r="I497" s="21"/>
      <c r="J497" s="21"/>
      <c r="K497" s="21"/>
      <c r="L497" s="21"/>
    </row>
    <row r="498" spans="3:12">
      <c r="C498" s="21"/>
      <c r="D498" s="21"/>
      <c r="E498" s="21"/>
      <c r="F498" s="47"/>
      <c r="G498" s="21"/>
      <c r="H498" s="21"/>
      <c r="I498" s="21"/>
      <c r="J498" s="21"/>
      <c r="K498" s="21"/>
      <c r="L498" s="21"/>
    </row>
    <row r="499" spans="3:12">
      <c r="C499" s="21"/>
      <c r="D499" s="21"/>
      <c r="E499" s="21"/>
      <c r="F499" s="47"/>
      <c r="G499" s="21"/>
      <c r="H499" s="21"/>
      <c r="I499" s="21"/>
      <c r="J499" s="21"/>
      <c r="K499" s="21"/>
      <c r="L499" s="21"/>
    </row>
    <row r="500" spans="3:12">
      <c r="C500" s="21"/>
      <c r="D500" s="21"/>
      <c r="E500" s="21"/>
      <c r="F500" s="47"/>
      <c r="G500" s="21"/>
      <c r="H500" s="21"/>
      <c r="I500" s="21"/>
      <c r="J500" s="21"/>
      <c r="K500" s="21"/>
      <c r="L500" s="21"/>
    </row>
    <row r="501" spans="3:12">
      <c r="C501" s="21"/>
      <c r="D501" s="21"/>
      <c r="E501" s="21"/>
      <c r="F501" s="47"/>
      <c r="G501" s="21"/>
      <c r="H501" s="21"/>
      <c r="I501" s="21"/>
      <c r="J501" s="21"/>
      <c r="K501" s="21"/>
      <c r="L501" s="21"/>
    </row>
    <row r="502" spans="3:12">
      <c r="C502" s="21"/>
      <c r="D502" s="21"/>
      <c r="E502" s="21"/>
      <c r="F502" s="47"/>
      <c r="G502" s="21"/>
      <c r="H502" s="21"/>
      <c r="I502" s="21"/>
      <c r="J502" s="21"/>
      <c r="K502" s="21"/>
      <c r="L502" s="21"/>
    </row>
    <row r="503" spans="3:12">
      <c r="C503" s="21"/>
      <c r="D503" s="21"/>
      <c r="E503" s="21"/>
      <c r="F503" s="47"/>
      <c r="G503" s="21"/>
      <c r="H503" s="21"/>
      <c r="I503" s="21"/>
      <c r="J503" s="21"/>
      <c r="K503" s="21"/>
      <c r="L503" s="21"/>
    </row>
    <row r="504" spans="3:12">
      <c r="C504" s="21"/>
      <c r="D504" s="21"/>
      <c r="E504" s="21"/>
      <c r="F504" s="47"/>
      <c r="G504" s="21"/>
      <c r="H504" s="21"/>
      <c r="I504" s="21"/>
      <c r="J504" s="21"/>
      <c r="K504" s="21"/>
      <c r="L504" s="21"/>
    </row>
    <row r="505" spans="3:12">
      <c r="C505" s="21"/>
      <c r="D505" s="21"/>
      <c r="E505" s="21"/>
      <c r="F505" s="47"/>
      <c r="G505" s="21"/>
      <c r="H505" s="21"/>
      <c r="I505" s="21"/>
      <c r="J505" s="21"/>
      <c r="K505" s="21"/>
      <c r="L505" s="21"/>
    </row>
    <row r="506" spans="3:12">
      <c r="C506" s="21"/>
      <c r="D506" s="21"/>
      <c r="E506" s="21"/>
      <c r="F506" s="47"/>
      <c r="G506" s="21"/>
      <c r="H506" s="21"/>
      <c r="I506" s="21"/>
      <c r="J506" s="21"/>
      <c r="K506" s="21"/>
      <c r="L506" s="21"/>
    </row>
    <row r="507" spans="3:12">
      <c r="C507" s="21"/>
      <c r="D507" s="21"/>
      <c r="E507" s="21"/>
      <c r="F507" s="47"/>
      <c r="G507" s="21"/>
      <c r="H507" s="21"/>
      <c r="I507" s="21"/>
      <c r="J507" s="21"/>
      <c r="K507" s="21"/>
      <c r="L507" s="21"/>
    </row>
    <row r="508" spans="3:12">
      <c r="C508" s="21"/>
      <c r="D508" s="21"/>
      <c r="E508" s="21"/>
      <c r="F508" s="47"/>
      <c r="G508" s="21"/>
      <c r="H508" s="21"/>
      <c r="I508" s="21"/>
      <c r="J508" s="21"/>
      <c r="K508" s="21"/>
      <c r="L508" s="21"/>
    </row>
    <row r="509" spans="3:12">
      <c r="C509" s="21"/>
      <c r="D509" s="21"/>
      <c r="E509" s="21"/>
      <c r="F509" s="47"/>
      <c r="G509" s="21"/>
      <c r="H509" s="21"/>
      <c r="I509" s="21"/>
      <c r="J509" s="21"/>
      <c r="K509" s="21"/>
      <c r="L509" s="21"/>
    </row>
    <row r="510" spans="3:12">
      <c r="C510" s="21"/>
      <c r="D510" s="21"/>
      <c r="E510" s="21"/>
      <c r="F510" s="47"/>
      <c r="G510" s="21"/>
      <c r="H510" s="21"/>
      <c r="I510" s="21"/>
      <c r="J510" s="21"/>
      <c r="K510" s="21"/>
      <c r="L510" s="21"/>
    </row>
    <row r="511" spans="3:12">
      <c r="C511" s="21"/>
      <c r="D511" s="21"/>
      <c r="E511" s="21"/>
      <c r="F511" s="47"/>
      <c r="G511" s="21"/>
      <c r="H511" s="21"/>
      <c r="I511" s="21"/>
      <c r="J511" s="21"/>
      <c r="K511" s="21"/>
      <c r="L511" s="21"/>
    </row>
    <row r="512" spans="3:12">
      <c r="C512" s="21"/>
      <c r="D512" s="21"/>
      <c r="E512" s="21"/>
      <c r="F512" s="47"/>
      <c r="G512" s="21"/>
      <c r="H512" s="21"/>
      <c r="I512" s="21"/>
      <c r="J512" s="21"/>
      <c r="K512" s="21"/>
      <c r="L512" s="21"/>
    </row>
    <row r="513" spans="3:12">
      <c r="C513" s="21"/>
      <c r="D513" s="21"/>
      <c r="E513" s="21"/>
      <c r="F513" s="47"/>
      <c r="G513" s="21"/>
      <c r="H513" s="21"/>
      <c r="I513" s="21"/>
      <c r="J513" s="21"/>
      <c r="K513" s="21"/>
      <c r="L513" s="21"/>
    </row>
    <row r="514" spans="3:12">
      <c r="C514" s="21"/>
      <c r="D514" s="21"/>
      <c r="E514" s="21"/>
      <c r="F514" s="47"/>
      <c r="G514" s="21"/>
      <c r="H514" s="21"/>
      <c r="I514" s="21"/>
      <c r="J514" s="21"/>
      <c r="K514" s="21"/>
      <c r="L514" s="21"/>
    </row>
  </sheetData>
  <sheetProtection formatCells="0" formatColumns="0" formatRows="0" insertColumns="0" insertRows="0" insertHyperlinks="0" deleteColumns="0" deleteRows="0" sort="0" autoFilter="0" pivotTables="0"/>
  <mergeCells count="4">
    <mergeCell ref="A1:L1"/>
    <mergeCell ref="A2:L2"/>
    <mergeCell ref="A3:L3"/>
    <mergeCell ref="A4:L4"/>
  </mergeCells>
  <dataValidations count="1">
    <dataValidation type="list" allowBlank="1" showInputMessage="1" showErrorMessage="1" sqref="D7:D57" xr:uid="{DD62E877-34C9-4199-BD96-CA423423E500}">
      <formula1>"Goods,Non-Consulting Services,Works, Consulting Services (Professional Firms), Consulting Services (Individual Consultants)"</formula1>
    </dataValidation>
  </dataValidations>
  <pageMargins left="0.7" right="0.7" top="0.75" bottom="0.75" header="0.3" footer="0.3"/>
  <pageSetup paperSize="9" scale="6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1CE00-2D19-47AD-9B52-954841B41D15}">
  <sheetPr>
    <tabColor theme="4" tint="-0.249977111117893"/>
    <pageSetUpPr fitToPage="1"/>
  </sheetPr>
  <dimension ref="A1:AN511"/>
  <sheetViews>
    <sheetView topLeftCell="A37" zoomScale="130" zoomScaleNormal="130" workbookViewId="0">
      <selection activeCell="C52" sqref="C52"/>
    </sheetView>
  </sheetViews>
  <sheetFormatPr defaultColWidth="8.85546875" defaultRowHeight="14.1"/>
  <cols>
    <col min="1" max="1" width="5.85546875" style="13" customWidth="1"/>
    <col min="2" max="2" width="27.140625" style="13" customWidth="1"/>
    <col min="3" max="3" width="26.5703125" style="13" customWidth="1"/>
    <col min="4" max="4" width="26.42578125" style="13" customWidth="1"/>
    <col min="5" max="5" width="19.42578125" style="13" customWidth="1"/>
    <col min="6" max="6" width="26" style="13" customWidth="1"/>
    <col min="7" max="7" width="23.85546875" style="13" customWidth="1"/>
    <col min="8" max="10" width="24.42578125" style="13" customWidth="1"/>
    <col min="11" max="11" width="23.42578125" style="13" customWidth="1"/>
    <col min="12" max="12" width="25.5703125" style="13" customWidth="1"/>
    <col min="13" max="35" width="8.85546875" style="47"/>
    <col min="36" max="16384" width="8.85546875" style="13"/>
  </cols>
  <sheetData>
    <row r="1" spans="1:35" ht="15" customHeight="1">
      <c r="A1" s="352" t="s">
        <v>210</v>
      </c>
      <c r="B1" s="352"/>
      <c r="C1" s="352"/>
      <c r="D1" s="352"/>
      <c r="E1" s="352"/>
      <c r="F1" s="352"/>
      <c r="G1" s="352"/>
      <c r="H1" s="352"/>
      <c r="I1" s="352"/>
      <c r="J1" s="352"/>
      <c r="K1" s="352"/>
      <c r="L1" s="352"/>
    </row>
    <row r="2" spans="1:35" ht="19.5" customHeight="1">
      <c r="A2" s="350" t="s">
        <v>211</v>
      </c>
      <c r="B2" s="350"/>
      <c r="C2" s="350"/>
      <c r="D2" s="350"/>
      <c r="E2" s="350"/>
      <c r="F2" s="350"/>
      <c r="G2" s="350"/>
      <c r="H2" s="350"/>
      <c r="I2" s="350"/>
      <c r="J2" s="350"/>
      <c r="K2" s="350"/>
      <c r="L2" s="350"/>
    </row>
    <row r="3" spans="1:35" s="100" customFormat="1" ht="15.75" customHeight="1">
      <c r="A3" s="352" t="s">
        <v>212</v>
      </c>
      <c r="B3" s="352"/>
      <c r="C3" s="352"/>
      <c r="D3" s="352"/>
      <c r="E3" s="352"/>
      <c r="F3" s="352"/>
      <c r="G3" s="352"/>
      <c r="H3" s="352"/>
      <c r="I3" s="352"/>
      <c r="J3" s="352"/>
      <c r="K3" s="352"/>
      <c r="L3" s="352"/>
    </row>
    <row r="4" spans="1:35" ht="14.25" customHeight="1">
      <c r="A4" s="354" t="s">
        <v>213</v>
      </c>
      <c r="B4" s="354"/>
      <c r="C4" s="354"/>
      <c r="D4" s="354"/>
      <c r="E4" s="354"/>
      <c r="F4" s="354"/>
      <c r="G4" s="354"/>
      <c r="H4" s="354"/>
      <c r="I4" s="354"/>
      <c r="J4" s="354"/>
      <c r="K4" s="354"/>
      <c r="L4" s="354"/>
    </row>
    <row r="5" spans="1:35" ht="62.25" customHeight="1">
      <c r="A5" s="99"/>
      <c r="B5" s="99"/>
      <c r="C5" s="99"/>
      <c r="D5" s="99"/>
      <c r="E5" s="99"/>
      <c r="F5" s="99"/>
      <c r="G5" s="99"/>
      <c r="H5" s="99"/>
      <c r="I5" s="99"/>
      <c r="J5" s="99"/>
      <c r="K5" s="99"/>
      <c r="L5" s="99"/>
    </row>
    <row r="6" spans="1:35" ht="55.5" customHeight="1" thickBot="1">
      <c r="A6" s="96" t="s">
        <v>214</v>
      </c>
      <c r="B6" s="96" t="s">
        <v>215</v>
      </c>
      <c r="C6" s="97" t="s">
        <v>216</v>
      </c>
      <c r="D6" s="96" t="s">
        <v>217</v>
      </c>
      <c r="E6" s="97" t="s">
        <v>218</v>
      </c>
      <c r="F6" s="97" t="s">
        <v>219</v>
      </c>
      <c r="G6" s="96" t="s">
        <v>220</v>
      </c>
      <c r="H6" s="98" t="s">
        <v>280</v>
      </c>
      <c r="I6" s="97" t="s">
        <v>222</v>
      </c>
      <c r="J6" s="96" t="s">
        <v>223</v>
      </c>
      <c r="K6" s="96" t="s">
        <v>224</v>
      </c>
      <c r="L6" s="96" t="s">
        <v>225</v>
      </c>
    </row>
    <row r="7" spans="1:35" s="82" customFormat="1" ht="23.1">
      <c r="A7" s="81">
        <f>Table3[[#This Row],[No]]</f>
        <v>1</v>
      </c>
      <c r="B7" s="80" t="str">
        <f>Table3[[#This Row],[Status]]</f>
        <v>Planned</v>
      </c>
      <c r="C7" s="92" t="str">
        <f>Table3[[#This Row],[Item Description ]]</f>
        <v xml:space="preserve">Consulting Company 1 – Sectorial vulnerability assessment </v>
      </c>
      <c r="D7" s="92" t="str">
        <f>Table3[[#This Row],[Category ]]</f>
        <v>Consulting Services (Professional Firms)</v>
      </c>
      <c r="E7" s="232">
        <f>Table3[[#This Row],[Estimated Cost (US$)]]</f>
        <v>160000</v>
      </c>
      <c r="F7" s="92">
        <f>Table3[[#This Row],[Current Estimated Cost (please indicate latest estimated/actual cost) ]]</f>
        <v>0</v>
      </c>
      <c r="G7" s="92" t="str">
        <f>Table3[[#This Row],[Procurement Method (e.g. open, limited RFP,ITB,RFQ) ]]</f>
        <v>Open tender</v>
      </c>
      <c r="H7" s="92" t="str">
        <f>Table3[[#This Row],[Thresholds  as per applicable procurement policy
(Min-Max monetary value for which indicated procurement method must be used)]]</f>
        <v>USD 150,000 and above</v>
      </c>
      <c r="I7" s="241" t="str">
        <f>Table3[[#This Row],[Name of Entity executing Procurement (DP/EE, etc.) ]]</f>
        <v>UNDP</v>
      </c>
      <c r="J7" s="242">
        <f>Table3[[#This Row],[Date of initiating procurement (Tender Issuence) ]]</f>
        <v>45901</v>
      </c>
      <c r="K7" s="242">
        <f>Table3[[#This Row],[Estimated contract start date]]</f>
        <v>45992</v>
      </c>
      <c r="L7" s="92" t="str">
        <f>Table3[[#This Row],[Remarks]]</f>
        <v>Budget Note A</v>
      </c>
      <c r="M7" s="21"/>
      <c r="N7" s="21"/>
      <c r="O7" s="21"/>
      <c r="P7" s="21"/>
      <c r="Q7" s="21"/>
      <c r="R7" s="21"/>
      <c r="S7" s="21"/>
      <c r="T7" s="21"/>
      <c r="U7" s="21"/>
      <c r="V7" s="21"/>
      <c r="W7" s="21"/>
      <c r="X7" s="21"/>
      <c r="Y7" s="21"/>
      <c r="Z7" s="21"/>
      <c r="AA7" s="21"/>
      <c r="AB7" s="21"/>
      <c r="AC7" s="21"/>
      <c r="AD7" s="21"/>
      <c r="AE7" s="21"/>
      <c r="AF7" s="21"/>
      <c r="AG7" s="21"/>
      <c r="AH7" s="21"/>
      <c r="AI7" s="21"/>
    </row>
    <row r="8" spans="1:35" s="82" customFormat="1">
      <c r="A8" s="89">
        <f>Table3[[#This Row],[No]]</f>
        <v>1</v>
      </c>
      <c r="B8" s="88" t="str">
        <f>Table3[[#This Row],[Status]]</f>
        <v>Revised1</v>
      </c>
      <c r="C8" s="37"/>
      <c r="D8" s="37"/>
      <c r="E8" s="233"/>
      <c r="F8" s="60"/>
      <c r="G8" s="87"/>
      <c r="H8" s="87"/>
      <c r="I8" s="45"/>
      <c r="J8" s="165"/>
      <c r="K8" s="165"/>
      <c r="L8" s="73"/>
      <c r="M8" s="21"/>
      <c r="N8" s="21"/>
      <c r="O8" s="21"/>
      <c r="P8" s="21"/>
      <c r="Q8" s="21"/>
      <c r="R8" s="21"/>
      <c r="S8" s="21"/>
      <c r="T8" s="21"/>
      <c r="U8" s="21"/>
      <c r="V8" s="21"/>
      <c r="W8" s="21"/>
      <c r="X8" s="21"/>
      <c r="Y8" s="21"/>
      <c r="Z8" s="21"/>
      <c r="AA8" s="21"/>
      <c r="AB8" s="21"/>
      <c r="AC8" s="21"/>
      <c r="AD8" s="21"/>
      <c r="AE8" s="21"/>
      <c r="AF8" s="21"/>
      <c r="AG8" s="21"/>
      <c r="AH8" s="21"/>
      <c r="AI8" s="21"/>
    </row>
    <row r="9" spans="1:35" s="82" customFormat="1" ht="14.45" thickBot="1">
      <c r="A9" s="110">
        <f>Table3[[#This Row],[No]]</f>
        <v>1</v>
      </c>
      <c r="B9" s="109" t="str">
        <f>Table3[[#This Row],[Status]]</f>
        <v xml:space="preserve">Actual </v>
      </c>
      <c r="C9" s="166"/>
      <c r="D9" s="69"/>
      <c r="E9" s="234"/>
      <c r="F9" s="179"/>
      <c r="G9" s="166"/>
      <c r="H9" s="166"/>
      <c r="I9" s="185"/>
      <c r="J9" s="243"/>
      <c r="K9" s="243"/>
      <c r="L9" s="171"/>
      <c r="M9" s="21"/>
      <c r="N9" s="21"/>
      <c r="O9" s="21"/>
      <c r="P9" s="21"/>
      <c r="Q9" s="21"/>
      <c r="R9" s="21"/>
      <c r="S9" s="21"/>
      <c r="T9" s="21"/>
      <c r="U9" s="21"/>
      <c r="V9" s="21"/>
      <c r="W9" s="21"/>
      <c r="X9" s="21"/>
      <c r="Y9" s="21"/>
      <c r="Z9" s="21"/>
      <c r="AA9" s="21"/>
      <c r="AB9" s="21"/>
      <c r="AC9" s="21"/>
      <c r="AD9" s="21"/>
      <c r="AE9" s="21"/>
      <c r="AF9" s="21"/>
      <c r="AG9" s="21"/>
      <c r="AH9" s="21"/>
      <c r="AI9" s="21"/>
    </row>
    <row r="10" spans="1:35" s="82" customFormat="1" ht="23.45" thickBot="1">
      <c r="A10" s="81">
        <f>Table3[[#This Row],[No]]</f>
        <v>2</v>
      </c>
      <c r="B10" s="80" t="str">
        <f>Table3[[#This Row],[Status]]</f>
        <v>Planned</v>
      </c>
      <c r="C10" s="92" t="str">
        <f>Table3[[#This Row],[Item Description ]]</f>
        <v>Consulting Company 2 – Sectorial Policies’ Adjustment</v>
      </c>
      <c r="D10" s="92" t="str">
        <f>Table3[[#This Row],[Category ]]</f>
        <v>Consulting Services (Professional Firms)</v>
      </c>
      <c r="E10" s="232">
        <f>Table3[[#This Row],[Estimated Cost (US$)]]</f>
        <v>140000</v>
      </c>
      <c r="F10" s="92">
        <f>Table3[[#This Row],[Current Estimated Cost (please indicate latest estimated/actual cost) ]]</f>
        <v>0</v>
      </c>
      <c r="G10" s="92" t="str">
        <f>Table3[[#This Row],[Procurement Method (e.g. open, limited RFP,ITB,RFQ) ]]</f>
        <v>Open tender</v>
      </c>
      <c r="H10" s="92" t="str">
        <f>Table3[[#This Row],[Thresholds  as per applicable procurement policy
(Min-Max monetary value for which indicated procurement method must be used)]]</f>
        <v>USD 10,000 to 150,000</v>
      </c>
      <c r="I10" s="241" t="str">
        <f>Table3[[#This Row],[Name of Entity executing Procurement (DP/EE, etc.) ]]</f>
        <v>UNDP</v>
      </c>
      <c r="J10" s="242">
        <f>Table3[[#This Row],[Date of initiating procurement (Tender Issuence) ]]</f>
        <v>45901</v>
      </c>
      <c r="K10" s="242">
        <f>Table3[[#This Row],[Estimated contract start date]]</f>
        <v>45992</v>
      </c>
      <c r="L10" s="92" t="str">
        <f>Table3[[#This Row],[Remarks]]</f>
        <v>Budget Note D</v>
      </c>
      <c r="M10" s="21"/>
      <c r="N10" s="21"/>
      <c r="O10" s="21"/>
      <c r="P10" s="21"/>
      <c r="Q10" s="21"/>
      <c r="R10" s="21"/>
      <c r="S10" s="21"/>
      <c r="T10" s="21"/>
      <c r="U10" s="21"/>
      <c r="V10" s="21"/>
      <c r="W10" s="21"/>
      <c r="X10" s="21"/>
      <c r="Y10" s="21"/>
      <c r="Z10" s="21"/>
      <c r="AA10" s="21"/>
      <c r="AB10" s="21"/>
      <c r="AC10" s="21"/>
      <c r="AD10" s="21"/>
      <c r="AE10" s="21"/>
      <c r="AF10" s="21"/>
      <c r="AG10" s="21"/>
      <c r="AH10" s="21"/>
      <c r="AI10" s="21"/>
    </row>
    <row r="11" spans="1:35" s="82" customFormat="1" ht="14.45" thickBot="1">
      <c r="A11" s="89">
        <f>Table3[[#This Row],[No]]</f>
        <v>2</v>
      </c>
      <c r="B11" s="88" t="str">
        <f>Table3[[#This Row],[Status]]</f>
        <v>Revised1</v>
      </c>
      <c r="C11" s="37"/>
      <c r="D11" s="37"/>
      <c r="E11" s="235"/>
      <c r="F11" s="34"/>
      <c r="G11" s="87"/>
      <c r="H11" s="37"/>
      <c r="I11" s="45"/>
      <c r="J11" s="244"/>
      <c r="K11" s="244"/>
      <c r="L11" s="73"/>
      <c r="M11" s="21"/>
      <c r="N11" s="21"/>
      <c r="O11" s="21"/>
      <c r="P11" s="21"/>
      <c r="Q11" s="21"/>
      <c r="R11" s="21"/>
      <c r="S11" s="21"/>
      <c r="T11" s="21"/>
      <c r="U11" s="21"/>
      <c r="V11" s="21"/>
      <c r="W11" s="21"/>
      <c r="X11" s="21"/>
      <c r="Y11" s="21"/>
      <c r="Z11" s="21"/>
      <c r="AA11" s="21"/>
      <c r="AB11" s="21"/>
      <c r="AC11" s="21"/>
      <c r="AD11" s="21"/>
      <c r="AE11" s="21"/>
      <c r="AF11" s="21"/>
      <c r="AG11" s="21"/>
      <c r="AH11" s="21"/>
      <c r="AI11" s="21"/>
    </row>
    <row r="12" spans="1:35" s="82" customFormat="1">
      <c r="A12" s="89">
        <f>Table3[[#This Row],[No]]</f>
        <v>2</v>
      </c>
      <c r="B12" s="88" t="str">
        <f>Table3[[#This Row],[Status]]</f>
        <v xml:space="preserve">Actual </v>
      </c>
      <c r="C12" s="37"/>
      <c r="D12" s="37"/>
      <c r="E12" s="235"/>
      <c r="F12" s="34"/>
      <c r="G12" s="87"/>
      <c r="H12" s="37"/>
      <c r="I12" s="45"/>
      <c r="J12" s="244"/>
      <c r="K12" s="244"/>
      <c r="L12" s="73"/>
      <c r="M12" s="21"/>
      <c r="N12" s="21"/>
      <c r="O12" s="21"/>
      <c r="P12" s="21"/>
      <c r="Q12" s="21"/>
      <c r="R12" s="21"/>
      <c r="S12" s="21"/>
      <c r="T12" s="21"/>
      <c r="U12" s="21"/>
      <c r="V12" s="21"/>
      <c r="W12" s="21"/>
      <c r="X12" s="21"/>
      <c r="Y12" s="21"/>
      <c r="Z12" s="21"/>
      <c r="AA12" s="21"/>
      <c r="AB12" s="21"/>
      <c r="AC12" s="21"/>
      <c r="AD12" s="21"/>
      <c r="AE12" s="21"/>
      <c r="AF12" s="21"/>
      <c r="AG12" s="21"/>
      <c r="AH12" s="21"/>
      <c r="AI12" s="21"/>
    </row>
    <row r="13" spans="1:35" s="82" customFormat="1" ht="35.1" thickBot="1">
      <c r="A13" s="108">
        <f>Table3[[#This Row],[No]]</f>
        <v>3</v>
      </c>
      <c r="B13" s="107" t="str">
        <f>Table3[[#This Row],[Status]]</f>
        <v>Planned</v>
      </c>
      <c r="C13" s="106" t="str">
        <f>Table3[[#This Row],[Item Description ]]</f>
        <v>Consulting Company 3 – Institutional coordination and decision making</v>
      </c>
      <c r="D13" s="69" t="str">
        <f>Table3[[#This Row],[Category ]]</f>
        <v>Consulting Services (Professional Firms)</v>
      </c>
      <c r="E13" s="236">
        <f>Table3[[#This Row],[Estimated Cost (US$)]]</f>
        <v>160000</v>
      </c>
      <c r="F13" s="105">
        <f>Table3[[#This Row],[Current Estimated Cost (please indicate latest estimated/actual cost) ]]</f>
        <v>0</v>
      </c>
      <c r="G13" s="104" t="str">
        <f>Table3[[#This Row],[Procurement Method (e.g. open, limited RFP,ITB,RFQ) ]]</f>
        <v>Open tender</v>
      </c>
      <c r="H13" s="104" t="str">
        <f>Table3[[#This Row],[Thresholds  as per applicable procurement policy
(Min-Max monetary value for which indicated procurement method must be used)]]</f>
        <v>USD 10,000 to 150,000</v>
      </c>
      <c r="I13" s="188" t="str">
        <f>Table3[[#This Row],[Name of Entity executing Procurement (DP/EE, etc.) ]]</f>
        <v>UNDP</v>
      </c>
      <c r="J13" s="245">
        <f>Table3[[#This Row],[Date of initiating procurement (Tender Issuence) ]]</f>
        <v>45901</v>
      </c>
      <c r="K13" s="245">
        <f>Table3[[#This Row],[Estimated contract start date]]</f>
        <v>45992</v>
      </c>
      <c r="L13" s="102" t="str">
        <f>Table3[[#This Row],[Remarks]]</f>
        <v>Budget Note N</v>
      </c>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s="82" customFormat="1">
      <c r="A14" s="94">
        <f>Table3[[#This Row],[No]]</f>
        <v>3</v>
      </c>
      <c r="B14" s="93" t="str">
        <f>Table3[[#This Row],[Status]]</f>
        <v>Revised1</v>
      </c>
      <c r="C14" s="101"/>
      <c r="D14" s="101"/>
      <c r="E14" s="237"/>
      <c r="F14" s="101"/>
      <c r="G14" s="101"/>
      <c r="H14" s="101"/>
      <c r="I14" s="246"/>
      <c r="J14" s="247"/>
      <c r="K14" s="247"/>
      <c r="L14" s="10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s="82" customFormat="1">
      <c r="A15" s="89">
        <f>Table3[[#This Row],[No]]</f>
        <v>3</v>
      </c>
      <c r="B15" s="88" t="str">
        <f>Table3[[#This Row],[Status]]</f>
        <v xml:space="preserve">Actual </v>
      </c>
      <c r="C15" s="37"/>
      <c r="D15" s="37"/>
      <c r="E15" s="235"/>
      <c r="F15" s="34"/>
      <c r="G15" s="87"/>
      <c r="H15" s="87"/>
      <c r="I15" s="45"/>
      <c r="J15" s="165"/>
      <c r="K15" s="165"/>
      <c r="L15" s="73"/>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s="82" customFormat="1" ht="23.45" thickBot="1">
      <c r="A16" s="86">
        <f>Table3[[#This Row],[No]]</f>
        <v>4</v>
      </c>
      <c r="B16" s="85" t="str">
        <f>Table3[[#This Row],[Status]]</f>
        <v>Planned</v>
      </c>
      <c r="C16" s="69" t="str">
        <f>Table3[[#This Row],[Item Description ]]</f>
        <v>Consulting Company 4 – Public awareness raising</v>
      </c>
      <c r="D16" s="69" t="str">
        <f>Table3[[#This Row],[Category ]]</f>
        <v>Consulting Services (Professional Firms)</v>
      </c>
      <c r="E16" s="238">
        <f>Table3[[#This Row],[Estimated Cost (US$)]]</f>
        <v>140000</v>
      </c>
      <c r="F16" s="84">
        <f>Table3[[#This Row],[Current Estimated Cost (please indicate latest estimated/actual cost) ]]</f>
        <v>0</v>
      </c>
      <c r="G16" s="83" t="str">
        <f>Table3[[#This Row],[Procurement Method (e.g. open, limited RFP,ITB,RFQ) ]]</f>
        <v>Open tender</v>
      </c>
      <c r="H16" s="83" t="str">
        <f>Table3[[#This Row],[Thresholds  as per applicable procurement policy
(Min-Max monetary value for which indicated procurement method must be used)]]</f>
        <v>USD 10,000 to 150,000</v>
      </c>
      <c r="I16" s="231" t="str">
        <f>Table3[[#This Row],[Name of Entity executing Procurement (DP/EE, etc.) ]]</f>
        <v>UNDP</v>
      </c>
      <c r="J16" s="248">
        <f>Table3[[#This Row],[Date of initiating procurement (Tender Issuence) ]]</f>
        <v>46266</v>
      </c>
      <c r="K16" s="248">
        <f>Table3[[#This Row],[Estimated contract start date]]</f>
        <v>46357</v>
      </c>
      <c r="L16" s="64" t="str">
        <f>Table3[[#This Row],[Remarks]]</f>
        <v>Budget Note H</v>
      </c>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12" ht="20.25" customHeight="1">
      <c r="A17" s="81">
        <f>Table3[[#This Row],[No]]</f>
        <v>4</v>
      </c>
      <c r="B17" s="80" t="str">
        <f>Table3[[#This Row],[Status]]</f>
        <v>Revised1</v>
      </c>
      <c r="C17" s="92"/>
      <c r="D17" s="92"/>
      <c r="E17" s="232"/>
      <c r="F17" s="92"/>
      <c r="G17" s="92"/>
      <c r="H17" s="92"/>
      <c r="I17" s="241"/>
      <c r="J17" s="242"/>
      <c r="K17" s="242"/>
      <c r="L17" s="92"/>
    </row>
    <row r="18" spans="1:12" s="47" customFormat="1">
      <c r="A18" s="89">
        <f>Table3[[#This Row],[No]]</f>
        <v>4</v>
      </c>
      <c r="B18" s="88" t="str">
        <f>Table3[[#This Row],[Status]]</f>
        <v xml:space="preserve">Actual </v>
      </c>
      <c r="C18" s="37"/>
      <c r="D18" s="37"/>
      <c r="E18" s="235"/>
      <c r="F18" s="34"/>
      <c r="G18" s="87"/>
      <c r="H18" s="87"/>
      <c r="I18" s="45"/>
      <c r="J18" s="165"/>
      <c r="K18" s="165"/>
      <c r="L18" s="73"/>
    </row>
    <row r="19" spans="1:12" s="47" customFormat="1" ht="23.45" thickBot="1">
      <c r="A19" s="86">
        <f>Table3[[#This Row],[No]]</f>
        <v>5</v>
      </c>
      <c r="B19" s="85" t="str">
        <f>Table3[[#This Row],[Status]]</f>
        <v>Planned</v>
      </c>
      <c r="C19" s="69" t="str">
        <f>Table3[[#This Row],[Item Description ]]</f>
        <v>Consulting Company 5 – Adaptation indicators development</v>
      </c>
      <c r="D19" s="69" t="str">
        <f>Table3[[#This Row],[Category ]]</f>
        <v>Consulting Services (Professional Firms)</v>
      </c>
      <c r="E19" s="238">
        <f>Table3[[#This Row],[Estimated Cost (US$)]]</f>
        <v>120000</v>
      </c>
      <c r="F19" s="84">
        <f>Table3[[#This Row],[Current Estimated Cost (please indicate latest estimated/actual cost) ]]</f>
        <v>0</v>
      </c>
      <c r="G19" s="83" t="str">
        <f>Table3[[#This Row],[Procurement Method (e.g. open, limited RFP,ITB,RFQ) ]]</f>
        <v>Open tender</v>
      </c>
      <c r="H19" s="83" t="str">
        <f>Table3[[#This Row],[Thresholds  as per applicable procurement policy
(Min-Max monetary value for which indicated procurement method must be used)]]</f>
        <v>USD 10,000 to 150,000</v>
      </c>
      <c r="I19" s="231" t="str">
        <f>Table3[[#This Row],[Name of Entity executing Procurement (DP/EE, etc.) ]]</f>
        <v>UNDP</v>
      </c>
      <c r="J19" s="248">
        <f>Table3[[#This Row],[Date of initiating procurement (Tender Issuence) ]]</f>
        <v>46266</v>
      </c>
      <c r="K19" s="248">
        <f>Table3[[#This Row],[Estimated contract start date]]</f>
        <v>46357</v>
      </c>
      <c r="L19" s="64" t="str">
        <f>Table3[[#This Row],[Remarks]]</f>
        <v>Budget Note S</v>
      </c>
    </row>
    <row r="20" spans="1:12" s="47" customFormat="1">
      <c r="A20" s="81">
        <f>Table3[[#This Row],[No]]</f>
        <v>5</v>
      </c>
      <c r="B20" s="80">
        <f>Table3[[#This Row],[Status]]</f>
        <v>0</v>
      </c>
      <c r="C20" s="92"/>
      <c r="D20" s="92"/>
      <c r="E20" s="232"/>
      <c r="F20" s="92"/>
      <c r="G20" s="92"/>
      <c r="H20" s="92"/>
      <c r="I20" s="241"/>
      <c r="J20" s="241"/>
      <c r="K20" s="241"/>
      <c r="L20" s="92"/>
    </row>
    <row r="21" spans="1:12" s="47" customFormat="1">
      <c r="A21" s="89">
        <f>Table3[[#This Row],[No]]</f>
        <v>5</v>
      </c>
      <c r="B21" s="88">
        <f>Table3[[#This Row],[Status]]</f>
        <v>0</v>
      </c>
      <c r="C21" s="37"/>
      <c r="D21" s="37"/>
      <c r="E21" s="235"/>
      <c r="F21" s="34"/>
      <c r="G21" s="87"/>
      <c r="H21" s="87"/>
      <c r="I21" s="45"/>
      <c r="J21" s="165"/>
      <c r="K21" s="165"/>
      <c r="L21" s="73"/>
    </row>
    <row r="22" spans="1:12" s="47" customFormat="1" ht="23.45" thickBot="1">
      <c r="A22" s="86">
        <f>Table3[[#This Row],[No]]</f>
        <v>6</v>
      </c>
      <c r="B22" s="85" t="str">
        <f>Table3[[#This Row],[Status]]</f>
        <v>Planned</v>
      </c>
      <c r="C22" s="69" t="str">
        <f>Table3[[#This Row],[Item Description ]]</f>
        <v xml:space="preserve">Consulting Company 6 – Climate change vulnerability assessment </v>
      </c>
      <c r="D22" s="69" t="str">
        <f>Table3[[#This Row],[Category ]]</f>
        <v>Consulting Services (Professional Firms)</v>
      </c>
      <c r="E22" s="238">
        <f>Table3[[#This Row],[Estimated Cost (US$)]]</f>
        <v>195000</v>
      </c>
      <c r="F22" s="84">
        <f>Table3[[#This Row],[Current Estimated Cost (please indicate latest estimated/actual cost) ]]</f>
        <v>0</v>
      </c>
      <c r="G22" s="83" t="str">
        <f>Table3[[#This Row],[Procurement Method (e.g. open, limited RFP,ITB,RFQ) ]]</f>
        <v>Open tender</v>
      </c>
      <c r="H22" s="83" t="str">
        <f>Table3[[#This Row],[Thresholds  as per applicable procurement policy
(Min-Max monetary value for which indicated procurement method must be used)]]</f>
        <v>USD 10,000 to 150,000</v>
      </c>
      <c r="I22" s="231" t="str">
        <f>Table3[[#This Row],[Name of Entity executing Procurement (DP/EE, etc.) ]]</f>
        <v>UNDP</v>
      </c>
      <c r="J22" s="248">
        <f>Table3[[#This Row],[Date of initiating procurement (Tender Issuence) ]]</f>
        <v>46266</v>
      </c>
      <c r="K22" s="248">
        <f>Table3[[#This Row],[Estimated contract start date]]</f>
        <v>46357</v>
      </c>
      <c r="L22" s="64" t="str">
        <f>Table3[[#This Row],[Remarks]]</f>
        <v>Budget Note W</v>
      </c>
    </row>
    <row r="23" spans="1:12" s="47" customFormat="1">
      <c r="A23" s="81">
        <f>Table3[[#This Row],[No]]</f>
        <v>6</v>
      </c>
      <c r="B23" s="80" t="str">
        <f>Table3[[#This Row],[Status]]</f>
        <v>Revised1</v>
      </c>
      <c r="C23" s="92"/>
      <c r="D23" s="92"/>
      <c r="E23" s="232"/>
      <c r="F23" s="92"/>
      <c r="G23" s="92"/>
      <c r="H23" s="92"/>
      <c r="I23" s="241"/>
      <c r="J23" s="241"/>
      <c r="K23" s="241"/>
      <c r="L23" s="92"/>
    </row>
    <row r="24" spans="1:12" s="47" customFormat="1">
      <c r="A24" s="89">
        <f>Table3[[#This Row],[No]]</f>
        <v>6</v>
      </c>
      <c r="B24" s="88" t="str">
        <f>Table3[[#This Row],[Status]]</f>
        <v xml:space="preserve">Actual </v>
      </c>
      <c r="C24" s="37"/>
      <c r="D24" s="37"/>
      <c r="E24" s="235"/>
      <c r="F24" s="34"/>
      <c r="G24" s="87"/>
      <c r="H24" s="87"/>
      <c r="I24" s="45"/>
      <c r="J24" s="165"/>
      <c r="K24" s="165"/>
      <c r="L24" s="73"/>
    </row>
    <row r="25" spans="1:12" s="47" customFormat="1" ht="23.45" thickBot="1">
      <c r="A25" s="86">
        <f>Table3[[#This Row],[No]]</f>
        <v>7</v>
      </c>
      <c r="B25" s="85" t="str">
        <f>Table3[[#This Row],[Status]]</f>
        <v>Planned</v>
      </c>
      <c r="C25" s="69" t="str">
        <f>Table3[[#This Row],[Item Description ]]</f>
        <v>Consulting Company 7 – Private sector finance</v>
      </c>
      <c r="D25" s="69" t="str">
        <f>Table3[[#This Row],[Category ]]</f>
        <v>Consulting Services (Professional Firms)</v>
      </c>
      <c r="E25" s="238">
        <f>Table3[[#This Row],[Estimated Cost (US$)]]</f>
        <v>110000</v>
      </c>
      <c r="F25" s="84">
        <f>Table3[[#This Row],[Current Estimated Cost (please indicate latest estimated/actual cost) ]]</f>
        <v>0</v>
      </c>
      <c r="G25" s="83" t="str">
        <f>Table3[[#This Row],[Procurement Method (e.g. open, limited RFP,ITB,RFQ) ]]</f>
        <v>Open tender</v>
      </c>
      <c r="H25" s="83" t="str">
        <f>Table3[[#This Row],[Thresholds  as per applicable procurement policy
(Min-Max monetary value for which indicated procurement method must be used)]]</f>
        <v>USD 10,000 to 150,000</v>
      </c>
      <c r="I25" s="231" t="str">
        <f>Table3[[#This Row],[Name of Entity executing Procurement (DP/EE, etc.) ]]</f>
        <v>UNDP</v>
      </c>
      <c r="J25" s="248">
        <f>Table3[[#This Row],[Date of initiating procurement (Tender Issuence) ]]</f>
        <v>46631</v>
      </c>
      <c r="K25" s="248">
        <f>Table3[[#This Row],[Estimated contract start date]]</f>
        <v>46722</v>
      </c>
      <c r="L25" s="64" t="str">
        <f>Table3[[#This Row],[Remarks]]</f>
        <v>Budget Note W1</v>
      </c>
    </row>
    <row r="26" spans="1:12" s="47" customFormat="1">
      <c r="A26" s="81">
        <f>Table3[[#This Row],[No]]</f>
        <v>7</v>
      </c>
      <c r="B26" s="80" t="str">
        <f>Table3[[#This Row],[Status]]</f>
        <v>Revised1</v>
      </c>
      <c r="C26" s="92"/>
      <c r="D26" s="92"/>
      <c r="E26" s="232"/>
      <c r="F26" s="92"/>
      <c r="G26" s="92"/>
      <c r="H26" s="92"/>
      <c r="I26" s="241"/>
      <c r="J26" s="241"/>
      <c r="K26" s="241"/>
      <c r="L26" s="92"/>
    </row>
    <row r="27" spans="1:12" s="47" customFormat="1">
      <c r="A27" s="89">
        <f>Table3[[#This Row],[No]]</f>
        <v>7</v>
      </c>
      <c r="B27" s="88" t="str">
        <f>Table3[[#This Row],[Status]]</f>
        <v xml:space="preserve">Actual </v>
      </c>
      <c r="C27" s="37"/>
      <c r="D27" s="37"/>
      <c r="E27" s="235"/>
      <c r="F27" s="34"/>
      <c r="G27" s="87"/>
      <c r="H27" s="87"/>
      <c r="I27" s="45"/>
      <c r="J27" s="165"/>
      <c r="K27" s="165"/>
      <c r="L27" s="73"/>
    </row>
    <row r="28" spans="1:12" s="47" customFormat="1" ht="23.45" thickBot="1">
      <c r="A28" s="86">
        <f>Table3[[#This Row],[No]]</f>
        <v>8</v>
      </c>
      <c r="B28" s="85" t="str">
        <f>Table3[[#This Row],[Status]]</f>
        <v>Planned</v>
      </c>
      <c r="C28" s="69" t="str">
        <f>Table3[[#This Row],[Item Description ]]</f>
        <v>Consulting Company 8 – Private sector capacity building</v>
      </c>
      <c r="D28" s="69" t="str">
        <f>Table3[[#This Row],[Category ]]</f>
        <v>Consulting Services (Professional Firms)</v>
      </c>
      <c r="E28" s="238">
        <f>Table3[[#This Row],[Estimated Cost (US$)]]</f>
        <v>140000</v>
      </c>
      <c r="F28" s="84">
        <f>Table3[[#This Row],[Current Estimated Cost (please indicate latest estimated/actual cost) ]]</f>
        <v>0</v>
      </c>
      <c r="G28" s="83" t="str">
        <f>Table3[[#This Row],[Procurement Method (e.g. open, limited RFP,ITB,RFQ) ]]</f>
        <v>Open tender</v>
      </c>
      <c r="H28" s="83" t="str">
        <f>Table3[[#This Row],[Thresholds  as per applicable procurement policy
(Min-Max monetary value for which indicated procurement method must be used)]]</f>
        <v>USD 10,000 to 150,000</v>
      </c>
      <c r="I28" s="231" t="str">
        <f>Table3[[#This Row],[Name of Entity executing Procurement (DP/EE, etc.) ]]</f>
        <v>UNDP</v>
      </c>
      <c r="J28" s="248">
        <f>Table3[[#This Row],[Date of initiating procurement (Tender Issuence) ]]</f>
        <v>46631</v>
      </c>
      <c r="K28" s="248">
        <f>Table3[[#This Row],[Estimated contract start date]]</f>
        <v>46722</v>
      </c>
      <c r="L28" s="64" t="str">
        <f>Table3[[#This Row],[Remarks]]</f>
        <v>Budget Note Z</v>
      </c>
    </row>
    <row r="29" spans="1:12" s="47" customFormat="1">
      <c r="A29" s="81">
        <f>Table3[[#This Row],[No]]</f>
        <v>8</v>
      </c>
      <c r="B29" s="80" t="str">
        <f>Table3[[#This Row],[Status]]</f>
        <v>Revised1</v>
      </c>
      <c r="C29" s="92"/>
      <c r="D29" s="92"/>
      <c r="E29" s="232"/>
      <c r="F29" s="92"/>
      <c r="G29" s="92"/>
      <c r="H29" s="92"/>
      <c r="I29" s="241"/>
      <c r="J29" s="241"/>
      <c r="K29" s="241"/>
      <c r="L29" s="92"/>
    </row>
    <row r="30" spans="1:12" s="47" customFormat="1">
      <c r="A30" s="89">
        <f>Table3[[#This Row],[No]]</f>
        <v>8</v>
      </c>
      <c r="B30" s="88" t="str">
        <f>Table3[[#This Row],[Status]]</f>
        <v xml:space="preserve">Actual </v>
      </c>
      <c r="C30" s="37"/>
      <c r="D30" s="37"/>
      <c r="E30" s="235"/>
      <c r="F30" s="34"/>
      <c r="G30" s="87"/>
      <c r="H30" s="87"/>
      <c r="I30" s="45"/>
      <c r="J30" s="165"/>
      <c r="K30" s="165"/>
      <c r="L30" s="73"/>
    </row>
    <row r="31" spans="1:12" s="47" customFormat="1" ht="23.45" thickBot="1">
      <c r="A31" s="86">
        <f>Table3[[#This Row],[No]]</f>
        <v>9</v>
      </c>
      <c r="B31" s="85" t="str">
        <f>Table3[[#This Row],[Status]]</f>
        <v>Planned</v>
      </c>
      <c r="C31" s="69" t="str">
        <f>Table3[[#This Row],[Item Description ]]</f>
        <v>Consulting Company 9 – Adaptation prioritization</v>
      </c>
      <c r="D31" s="69" t="str">
        <f>Table3[[#This Row],[Category ]]</f>
        <v>Consulting Services (Professional Firms)</v>
      </c>
      <c r="E31" s="238">
        <f>Table3[[#This Row],[Estimated Cost (US$)]]</f>
        <v>120000</v>
      </c>
      <c r="F31" s="84">
        <f>Table3[[#This Row],[Current Estimated Cost (please indicate latest estimated/actual cost) ]]</f>
        <v>0</v>
      </c>
      <c r="G31" s="83" t="str">
        <f>Table3[[#This Row],[Procurement Method (e.g. open, limited RFP,ITB,RFQ) ]]</f>
        <v>Open tender</v>
      </c>
      <c r="H31" s="83" t="str">
        <f>Table3[[#This Row],[Thresholds  as per applicable procurement policy
(Min-Max monetary value for which indicated procurement method must be used)]]</f>
        <v>USD 10,000 to 150,000</v>
      </c>
      <c r="I31" s="231" t="str">
        <f>Table3[[#This Row],[Name of Entity executing Procurement (DP/EE, etc.) ]]</f>
        <v>UNDP</v>
      </c>
      <c r="J31" s="248">
        <f>Table3[[#This Row],[Date of initiating procurement (Tender Issuence) ]]</f>
        <v>46631</v>
      </c>
      <c r="K31" s="248">
        <f>Table3[[#This Row],[Estimated contract start date]]</f>
        <v>46722</v>
      </c>
      <c r="L31" s="64" t="str">
        <f>Table3[[#This Row],[Remarks]]</f>
        <v>Budget Note AB</v>
      </c>
    </row>
    <row r="32" spans="1:12" s="47" customFormat="1">
      <c r="A32" s="81">
        <f>Table3[[#This Row],[No]]</f>
        <v>9</v>
      </c>
      <c r="B32" s="80" t="str">
        <f>Table3[[#This Row],[Status]]</f>
        <v>Revised1</v>
      </c>
      <c r="C32" s="92"/>
      <c r="D32" s="92"/>
      <c r="E32" s="232"/>
      <c r="F32" s="92"/>
      <c r="G32" s="92"/>
      <c r="H32" s="92"/>
      <c r="I32" s="241"/>
      <c r="J32" s="241"/>
      <c r="K32" s="241"/>
      <c r="L32" s="92"/>
    </row>
    <row r="33" spans="1:40" s="47" customFormat="1">
      <c r="A33" s="89">
        <f>Table3[[#This Row],[No]]</f>
        <v>9</v>
      </c>
      <c r="B33" s="88" t="str">
        <f>Table3[[#This Row],[Status]]</f>
        <v xml:space="preserve">Actual </v>
      </c>
      <c r="C33" s="37"/>
      <c r="D33" s="37"/>
      <c r="E33" s="235"/>
      <c r="F33" s="34"/>
      <c r="G33" s="87"/>
      <c r="H33" s="87"/>
      <c r="I33" s="45"/>
      <c r="J33" s="165"/>
      <c r="K33" s="165"/>
      <c r="L33" s="73"/>
    </row>
    <row r="34" spans="1:40" s="47" customFormat="1" ht="23.45" thickBot="1">
      <c r="A34" s="86">
        <f>Table3[[#This Row],[No]]</f>
        <v>10</v>
      </c>
      <c r="B34" s="85" t="str">
        <f>Table3[[#This Row],[Status]]</f>
        <v>Planned</v>
      </c>
      <c r="C34" s="69" t="str">
        <f>Table3[[#This Row],[Item Description ]]</f>
        <v>Audit Company</v>
      </c>
      <c r="D34" s="69" t="str">
        <f>Table3[[#This Row],[Category ]]</f>
        <v>Consulting Services (Professional Firms)</v>
      </c>
      <c r="E34" s="238">
        <f>Table3[[#This Row],[Estimated Cost (US$)]]</f>
        <v>16000</v>
      </c>
      <c r="F34" s="84">
        <f>Table3[[#This Row],[Current Estimated Cost (please indicate latest estimated/actual cost) ]]</f>
        <v>0</v>
      </c>
      <c r="G34" s="83" t="str">
        <f>Table3[[#This Row],[Procurement Method (e.g. open, limited RFP,ITB,RFQ) ]]</f>
        <v>Open tender</v>
      </c>
      <c r="H34" s="83" t="str">
        <f>Table3[[#This Row],[Thresholds  as per applicable procurement policy
(Min-Max monetary value for which indicated procurement method must be used)]]</f>
        <v>USD 10,000 and above</v>
      </c>
      <c r="I34" s="231" t="str">
        <f>Table3[[#This Row],[Name of Entity executing Procurement (DP/EE, etc.) ]]</f>
        <v>UNDP</v>
      </c>
      <c r="J34" s="248">
        <f>Table3[[#This Row],[Date of initiating procurement (Tender Issuence) ]]</f>
        <v>45901</v>
      </c>
      <c r="K34" s="248">
        <f>Table3[[#This Row],[Estimated contract start date]]</f>
        <v>45992</v>
      </c>
      <c r="L34" s="64" t="str">
        <f>Table3[[#This Row],[Remarks]]</f>
        <v>Budget Note AL</v>
      </c>
    </row>
    <row r="35" spans="1:40" s="47" customFormat="1">
      <c r="A35" s="81">
        <f>Table3[[#This Row],[No]]</f>
        <v>10</v>
      </c>
      <c r="B35" s="80" t="str">
        <f>Table3[[#This Row],[Status]]</f>
        <v>Revised1</v>
      </c>
      <c r="C35" s="92"/>
      <c r="D35" s="92"/>
      <c r="E35" s="232"/>
      <c r="F35" s="92"/>
      <c r="G35" s="92"/>
      <c r="H35" s="92"/>
      <c r="I35" s="241"/>
      <c r="J35" s="241"/>
      <c r="K35" s="241"/>
      <c r="L35" s="92"/>
    </row>
    <row r="36" spans="1:40" s="47" customFormat="1">
      <c r="A36" s="89">
        <f>Table3[[#This Row],[No]]</f>
        <v>10</v>
      </c>
      <c r="B36" s="88" t="str">
        <f>Table3[[#This Row],[Status]]</f>
        <v xml:space="preserve">Actual </v>
      </c>
      <c r="C36" s="37"/>
      <c r="D36" s="37"/>
      <c r="E36" s="235"/>
      <c r="F36" s="34"/>
      <c r="G36" s="87"/>
      <c r="H36" s="87"/>
      <c r="I36" s="45"/>
      <c r="J36" s="165"/>
      <c r="K36" s="165"/>
      <c r="L36" s="73"/>
    </row>
    <row r="37" spans="1:40" s="47" customFormat="1" ht="35.1" thickBot="1">
      <c r="A37" s="86">
        <f>Table3[[#This Row],[No]]</f>
        <v>11</v>
      </c>
      <c r="B37" s="85" t="str">
        <f>Table3[[#This Row],[Status]]</f>
        <v>Planned</v>
      </c>
      <c r="C37" s="69" t="str">
        <f>Table3[[#This Row],[Item Description ]]</f>
        <v>Institutional Coordination and Capacity Enhancement Coordinator</v>
      </c>
      <c r="D37" s="69" t="str">
        <f>Table3[[#This Row],[Category ]]</f>
        <v>Consulting Services (Individual Consultants)</v>
      </c>
      <c r="E37" s="238">
        <f>Table3[[#This Row],[Estimated Cost (US$)]]</f>
        <v>96000</v>
      </c>
      <c r="F37" s="84">
        <f>Table3[[#This Row],[Current Estimated Cost (please indicate latest estimated/actual cost) ]]</f>
        <v>0</v>
      </c>
      <c r="G37" s="83" t="str">
        <f>Table3[[#This Row],[Procurement Method (e.g. open, limited RFP,ITB,RFQ) ]]</f>
        <v>Open tender</v>
      </c>
      <c r="H37" s="83" t="str">
        <f>Table3[[#This Row],[Thresholds  as per applicable procurement policy
(Min-Max monetary value for which indicated procurement method must be used)]]</f>
        <v>USD 10,000 and above</v>
      </c>
      <c r="I37" s="231" t="str">
        <f>Table3[[#This Row],[Name of Entity executing Procurement (DP/EE, etc.) ]]</f>
        <v>UNDP</v>
      </c>
      <c r="J37" s="248">
        <f>Table3[[#This Row],[Date of initiating procurement (Tender Issuence) ]]</f>
        <v>45901</v>
      </c>
      <c r="K37" s="248">
        <f>Table3[[#This Row],[Estimated contract start date]]</f>
        <v>45992</v>
      </c>
      <c r="L37" s="64" t="str">
        <f>Table3[[#This Row],[Remarks]]</f>
        <v>Budget Note I</v>
      </c>
    </row>
    <row r="38" spans="1:40">
      <c r="A38" s="81">
        <f>Table3[[#This Row],[No]]</f>
        <v>11</v>
      </c>
      <c r="B38" s="80" t="str">
        <f>Table3[[#This Row],[Status]]</f>
        <v>Revised1</v>
      </c>
      <c r="C38" s="92"/>
      <c r="D38" s="92"/>
      <c r="E38" s="232"/>
      <c r="F38" s="92"/>
      <c r="G38" s="92"/>
      <c r="H38" s="92"/>
      <c r="I38" s="241"/>
      <c r="J38" s="241"/>
      <c r="K38" s="241"/>
      <c r="L38" s="92"/>
      <c r="AJ38" s="47"/>
      <c r="AK38" s="47"/>
      <c r="AL38" s="47"/>
      <c r="AM38" s="47"/>
      <c r="AN38" s="47"/>
    </row>
    <row r="39" spans="1:40">
      <c r="A39" s="89">
        <f>Table3[[#This Row],[No]]</f>
        <v>11</v>
      </c>
      <c r="B39" s="88" t="str">
        <f>Table3[[#This Row],[Status]]</f>
        <v xml:space="preserve">Actual </v>
      </c>
      <c r="C39" s="37"/>
      <c r="D39" s="37"/>
      <c r="E39" s="235"/>
      <c r="F39" s="34"/>
      <c r="G39" s="87"/>
      <c r="H39" s="87"/>
      <c r="I39" s="45"/>
      <c r="J39" s="165"/>
      <c r="K39" s="165"/>
      <c r="L39" s="73"/>
      <c r="AJ39" s="47"/>
      <c r="AK39" s="47"/>
      <c r="AL39" s="47"/>
      <c r="AM39" s="47"/>
      <c r="AN39" s="47"/>
    </row>
    <row r="40" spans="1:40" ht="23.45" thickBot="1">
      <c r="A40" s="86">
        <f>Table3[[#This Row],[No]]</f>
        <v>12</v>
      </c>
      <c r="B40" s="85" t="str">
        <f>Table3[[#This Row],[Status]]</f>
        <v>Planned</v>
      </c>
      <c r="C40" s="69" t="str">
        <f>Table3[[#This Row],[Item Description ]]</f>
        <v>Community Engagement and Awareness Raising Expert</v>
      </c>
      <c r="D40" s="69" t="str">
        <f>Table3[[#This Row],[Category ]]</f>
        <v>Consulting Services (Individual Consultants)</v>
      </c>
      <c r="E40" s="238">
        <f>Table3[[#This Row],[Estimated Cost (US$)]]</f>
        <v>108000</v>
      </c>
      <c r="F40" s="84">
        <f>Table3[[#This Row],[Current Estimated Cost (please indicate latest estimated/actual cost) ]]</f>
        <v>0</v>
      </c>
      <c r="G40" s="83" t="str">
        <f>Table3[[#This Row],[Procurement Method (e.g. open, limited RFP,ITB,RFQ) ]]</f>
        <v>Open tender</v>
      </c>
      <c r="H40" s="83" t="str">
        <f>Table3[[#This Row],[Thresholds  as per applicable procurement policy
(Min-Max monetary value for which indicated procurement method must be used)]]</f>
        <v>USD 150,000 and above</v>
      </c>
      <c r="I40" s="231" t="str">
        <f>Table3[[#This Row],[Name of Entity executing Procurement (DP/EE, etc.) ]]</f>
        <v>UNDP</v>
      </c>
      <c r="J40" s="248">
        <f>Table3[[#This Row],[Date of initiating procurement (Tender Issuence) ]]</f>
        <v>45901</v>
      </c>
      <c r="K40" s="248">
        <f>Table3[[#This Row],[Estimated contract start date]]</f>
        <v>45992</v>
      </c>
      <c r="L40" s="64" t="str">
        <f>Table3[[#This Row],[Remarks]]</f>
        <v>Budget Note O</v>
      </c>
      <c r="AJ40" s="47"/>
      <c r="AK40" s="47"/>
      <c r="AL40" s="47"/>
      <c r="AM40" s="47"/>
      <c r="AN40" s="47"/>
    </row>
    <row r="41" spans="1:40">
      <c r="A41" s="81">
        <f>Table3[[#This Row],[No]]</f>
        <v>12</v>
      </c>
      <c r="B41" s="80" t="str">
        <f>Table3[[#This Row],[Status]]</f>
        <v>Revised1</v>
      </c>
      <c r="C41" s="92"/>
      <c r="D41" s="92"/>
      <c r="E41" s="232"/>
      <c r="F41" s="92"/>
      <c r="G41" s="92"/>
      <c r="H41" s="92"/>
      <c r="I41" s="241"/>
      <c r="J41" s="241"/>
      <c r="K41" s="241"/>
      <c r="L41" s="92"/>
      <c r="AJ41" s="47"/>
      <c r="AK41" s="47"/>
      <c r="AL41" s="47"/>
      <c r="AM41" s="47"/>
      <c r="AN41" s="47"/>
    </row>
    <row r="42" spans="1:40">
      <c r="A42" s="89">
        <f>Table3[[#This Row],[No]]</f>
        <v>12</v>
      </c>
      <c r="B42" s="88" t="str">
        <f>Table3[[#This Row],[Status]]</f>
        <v xml:space="preserve">Actual </v>
      </c>
      <c r="C42" s="37"/>
      <c r="D42" s="37"/>
      <c r="E42" s="235"/>
      <c r="F42" s="34"/>
      <c r="G42" s="87"/>
      <c r="H42" s="87"/>
      <c r="I42" s="45"/>
      <c r="J42" s="165"/>
      <c r="K42" s="165"/>
      <c r="L42" s="73"/>
      <c r="AJ42" s="47"/>
      <c r="AK42" s="47"/>
      <c r="AL42" s="47"/>
      <c r="AM42" s="47"/>
      <c r="AN42" s="47"/>
    </row>
    <row r="43" spans="1:40" ht="23.45" thickBot="1">
      <c r="A43" s="86">
        <f>Table3[[#This Row],[No]]</f>
        <v>13</v>
      </c>
      <c r="B43" s="85" t="str">
        <f>Table3[[#This Row],[Status]]</f>
        <v>Planned</v>
      </c>
      <c r="C43" s="69" t="str">
        <f>Table3[[#This Row],[Item Description ]]</f>
        <v xml:space="preserve">Legal and Regulatory Improvement Expert </v>
      </c>
      <c r="D43" s="69" t="str">
        <f>Table3[[#This Row],[Category ]]</f>
        <v>Consulting Services (Individual Consultants)</v>
      </c>
      <c r="E43" s="238">
        <f>Table3[[#This Row],[Estimated Cost (US$)]]</f>
        <v>36000</v>
      </c>
      <c r="F43" s="84">
        <f>Table3[[#This Row],[Current Estimated Cost (please indicate latest estimated/actual cost) ]]</f>
        <v>0</v>
      </c>
      <c r="G43" s="83" t="str">
        <f>Table3[[#This Row],[Procurement Method (e.g. open, limited RFP,ITB,RFQ) ]]</f>
        <v>Open tender</v>
      </c>
      <c r="H43" s="83" t="str">
        <f>Table3[[#This Row],[Thresholds  as per applicable procurement policy
(Min-Max monetary value for which indicated procurement method must be used)]]</f>
        <v>Open tender</v>
      </c>
      <c r="I43" s="231" t="str">
        <f>Table3[[#This Row],[Name of Entity executing Procurement (DP/EE, etc.) ]]</f>
        <v>UNDP</v>
      </c>
      <c r="J43" s="248">
        <f>Table3[[#This Row],[Date of initiating procurement (Tender Issuence) ]]</f>
        <v>45901</v>
      </c>
      <c r="K43" s="248">
        <f>Table3[[#This Row],[Estimated contract start date]]</f>
        <v>45992</v>
      </c>
      <c r="L43" s="64" t="str">
        <f>Table3[[#This Row],[Remarks]]</f>
        <v>Budget Note U</v>
      </c>
      <c r="AJ43" s="47"/>
      <c r="AK43" s="47"/>
      <c r="AL43" s="47"/>
      <c r="AM43" s="47"/>
      <c r="AN43" s="47"/>
    </row>
    <row r="44" spans="1:40">
      <c r="A44" s="81">
        <f>Table3[[#This Row],[No]]</f>
        <v>13</v>
      </c>
      <c r="B44" s="80" t="str">
        <f>Table3[[#This Row],[Status]]</f>
        <v>Revised1</v>
      </c>
      <c r="C44" s="92"/>
      <c r="D44" s="92"/>
      <c r="E44" s="232"/>
      <c r="F44" s="92"/>
      <c r="G44" s="92"/>
      <c r="H44" s="92"/>
      <c r="I44" s="241"/>
      <c r="J44" s="241"/>
      <c r="K44" s="241"/>
      <c r="L44" s="92"/>
      <c r="AJ44" s="47"/>
      <c r="AK44" s="47"/>
      <c r="AL44" s="47"/>
      <c r="AM44" s="47"/>
      <c r="AN44" s="47"/>
    </row>
    <row r="45" spans="1:40">
      <c r="A45" s="89">
        <f>Table3[[#This Row],[No]]</f>
        <v>13</v>
      </c>
      <c r="B45" s="88" t="str">
        <f>Table3[[#This Row],[Status]]</f>
        <v xml:space="preserve">Actual </v>
      </c>
      <c r="C45" s="37"/>
      <c r="D45" s="37"/>
      <c r="E45" s="235"/>
      <c r="F45" s="34"/>
      <c r="G45" s="87"/>
      <c r="H45" s="87"/>
      <c r="I45" s="45"/>
      <c r="J45" s="165"/>
      <c r="K45" s="165"/>
      <c r="L45" s="73"/>
      <c r="AJ45" s="47"/>
      <c r="AK45" s="47"/>
      <c r="AL45" s="47"/>
      <c r="AM45" s="47"/>
      <c r="AN45" s="47"/>
    </row>
    <row r="46" spans="1:40" ht="46.5" thickBot="1">
      <c r="A46" s="86">
        <f>Table3[[#This Row],[No]]</f>
        <v>14</v>
      </c>
      <c r="B46" s="85" t="str">
        <f>Table3[[#This Row],[Status]]</f>
        <v>Planned</v>
      </c>
      <c r="C46" s="69" t="str">
        <f>Table3[[#This Row],[Item Description ]]</f>
        <v>Consulting Company 10-Adaptation Concept Notes and Pre-feasibility Studies Consulting Company</v>
      </c>
      <c r="D46" s="69" t="str">
        <f>Table3[[#This Row],[Category ]]</f>
        <v>Consulting Services (Professional Firms)</v>
      </c>
      <c r="E46" s="238">
        <f>Table3[[#This Row],[Estimated Cost (US$)]]</f>
        <v>120000</v>
      </c>
      <c r="F46" s="84">
        <f>Table3[[#This Row],[Current Estimated Cost (please indicate latest estimated/actual cost) ]]</f>
        <v>0</v>
      </c>
      <c r="G46" s="83" t="str">
        <f>Table3[[#This Row],[Procurement Method (e.g. open, limited RFP,ITB,RFQ) ]]</f>
        <v>Open tender</v>
      </c>
      <c r="H46" s="83" t="str">
        <f>Table3[[#This Row],[Thresholds  as per applicable procurement policy
(Min-Max monetary value for which indicated procurement method must be used)]]</f>
        <v>Open tender</v>
      </c>
      <c r="I46" s="231" t="str">
        <f>Table3[[#This Row],[Name of Entity executing Procurement (DP/EE, etc.) ]]</f>
        <v>UNDP</v>
      </c>
      <c r="J46" s="248">
        <f>Table3[[#This Row],[Date of initiating procurement (Tender Issuence) ]]</f>
        <v>45901</v>
      </c>
      <c r="K46" s="248">
        <f>Table3[[#This Row],[Estimated contract start date]]</f>
        <v>45992</v>
      </c>
      <c r="L46" s="64" t="str">
        <f>Table3[[#This Row],[Remarks]]</f>
        <v>Budget Note AD</v>
      </c>
      <c r="AJ46" s="47"/>
      <c r="AK46" s="47"/>
      <c r="AL46" s="47"/>
      <c r="AM46" s="47"/>
      <c r="AN46" s="47"/>
    </row>
    <row r="47" spans="1:40">
      <c r="A47" s="81">
        <f>Table3[[#This Row],[No]]</f>
        <v>14</v>
      </c>
      <c r="B47" s="80" t="str">
        <f>Table3[[#This Row],[Status]]</f>
        <v>Revised1</v>
      </c>
      <c r="C47" s="92"/>
      <c r="D47" s="92"/>
      <c r="E47" s="232"/>
      <c r="F47" s="92"/>
      <c r="G47" s="92"/>
      <c r="H47" s="92"/>
      <c r="I47" s="241"/>
      <c r="J47" s="241"/>
      <c r="K47" s="241"/>
      <c r="L47" s="92"/>
      <c r="AJ47" s="47"/>
      <c r="AK47" s="47"/>
      <c r="AL47" s="47"/>
      <c r="AM47" s="47"/>
      <c r="AN47" s="47"/>
    </row>
    <row r="48" spans="1:40">
      <c r="A48" s="89">
        <f>Table3[[#This Row],[No]]</f>
        <v>14</v>
      </c>
      <c r="B48" s="88" t="str">
        <f>Table3[[#This Row],[Status]]</f>
        <v xml:space="preserve">Actual </v>
      </c>
      <c r="C48" s="37"/>
      <c r="D48" s="37"/>
      <c r="E48" s="235"/>
      <c r="F48" s="34"/>
      <c r="G48" s="87"/>
      <c r="H48" s="87"/>
      <c r="I48" s="45"/>
      <c r="J48" s="165"/>
      <c r="K48" s="165"/>
      <c r="L48" s="73"/>
      <c r="AJ48" s="47"/>
      <c r="AK48" s="47"/>
      <c r="AL48" s="47"/>
      <c r="AM48" s="47"/>
      <c r="AN48" s="47"/>
    </row>
    <row r="49" spans="1:40" ht="23.45" thickBot="1">
      <c r="A49" s="86">
        <f>Table3[[#This Row],[No]]</f>
        <v>15</v>
      </c>
      <c r="B49" s="85" t="str">
        <f>Table3[[#This Row],[Status]]</f>
        <v>Planned</v>
      </c>
      <c r="C49" s="69" t="str">
        <f>Table3[[#This Row],[Item Description ]]</f>
        <v>Venue and Catering for 84 workshops and trainings</v>
      </c>
      <c r="D49" s="69" t="str">
        <f>Table3[[#This Row],[Category ]]</f>
        <v>Non-Consulting Services</v>
      </c>
      <c r="E49" s="238">
        <f>Table3[[#This Row],[Estimated Cost (US$)]]</f>
        <v>410000</v>
      </c>
      <c r="F49" s="84">
        <f>Table3[[#This Row],[Current Estimated Cost (please indicate latest estimated/actual cost) ]]</f>
        <v>0</v>
      </c>
      <c r="G49" s="83" t="str">
        <f>Table3[[#This Row],[Procurement Method (e.g. open, limited RFP,ITB,RFQ) ]]</f>
        <v>Open tender</v>
      </c>
      <c r="H49" s="83" t="str">
        <f>Table3[[#This Row],[Thresholds  as per applicable procurement policy
(Min-Max monetary value for which indicated procurement method must be used)]]</f>
        <v>USD 10,000 and above</v>
      </c>
      <c r="I49" s="231" t="str">
        <f>Table3[[#This Row],[Name of Entity executing Procurement (DP/EE, etc.) ]]</f>
        <v>UNDP</v>
      </c>
      <c r="J49" s="248">
        <f>Table3[[#This Row],[Date of initiating procurement (Tender Issuence) ]]</f>
        <v>45901</v>
      </c>
      <c r="K49" s="248">
        <f>Table3[[#This Row],[Estimated contract start date]]</f>
        <v>46357</v>
      </c>
      <c r="L49" s="286" t="str">
        <f>Table3[[#This Row],[Remarks]]</f>
        <v>Budget Notes B, E, J, K, L, L2, P, Q, R, V, W2, AA, AC, AE</v>
      </c>
      <c r="AJ49" s="47"/>
      <c r="AK49" s="47"/>
      <c r="AL49" s="47"/>
      <c r="AM49" s="47"/>
      <c r="AN49" s="47"/>
    </row>
    <row r="50" spans="1:40">
      <c r="A50" s="81">
        <f>Table3[[#This Row],[No]]</f>
        <v>15</v>
      </c>
      <c r="B50" s="80" t="str">
        <f>Table3[[#This Row],[Status]]</f>
        <v>Revised1</v>
      </c>
      <c r="C50" s="92"/>
      <c r="D50" s="92">
        <f>Table3[[#This Row],[Category ]]</f>
        <v>0</v>
      </c>
      <c r="E50" s="232">
        <f>Table3[[#This Row],[Estimated Cost (US$)]]</f>
        <v>0</v>
      </c>
      <c r="F50" s="92">
        <f>Table3[[#This Row],[Current Estimated Cost (please indicate latest estimated/actual cost) ]]</f>
        <v>0</v>
      </c>
      <c r="G50" s="92"/>
      <c r="H50" s="92"/>
      <c r="I50" s="241"/>
      <c r="J50" s="241"/>
      <c r="K50" s="241"/>
      <c r="L50" s="92"/>
      <c r="AJ50" s="47"/>
      <c r="AK50" s="47"/>
      <c r="AL50" s="47"/>
      <c r="AM50" s="47"/>
      <c r="AN50" s="47"/>
    </row>
    <row r="51" spans="1:40">
      <c r="A51" s="89">
        <f>Table3[[#This Row],[No]]</f>
        <v>15</v>
      </c>
      <c r="B51" s="88" t="str">
        <f>Table3[[#This Row],[Status]]</f>
        <v xml:space="preserve">Actual </v>
      </c>
      <c r="C51" s="37"/>
      <c r="D51" s="37">
        <f>Table3[[#This Row],[Category ]]</f>
        <v>0</v>
      </c>
      <c r="E51" s="235">
        <f>Table3[[#This Row],[Estimated Cost (US$)]]</f>
        <v>0</v>
      </c>
      <c r="F51" s="34">
        <f>Table3[[#This Row],[Current Estimated Cost (please indicate latest estimated/actual cost) ]]</f>
        <v>0</v>
      </c>
      <c r="G51" s="87"/>
      <c r="H51" s="87"/>
      <c r="I51" s="45"/>
      <c r="J51" s="165"/>
      <c r="K51" s="165"/>
      <c r="L51" s="73"/>
      <c r="AJ51" s="47"/>
      <c r="AK51" s="47"/>
      <c r="AL51" s="47"/>
      <c r="AM51" s="47"/>
      <c r="AN51" s="47"/>
    </row>
    <row r="52" spans="1:40" s="82" customFormat="1" ht="23.45" thickBot="1">
      <c r="A52" s="110">
        <f>Table3[[#This Row],[No]]</f>
        <v>16</v>
      </c>
      <c r="B52" s="109" t="str">
        <f>Table3[[#This Row],[Status]]</f>
        <v>Planned</v>
      </c>
      <c r="C52" s="166" t="str">
        <f>Table3[[#This Row],[Item Description ]]</f>
        <v>5 Travel- Air Ticket (Excluding DSA of USD 7,500)</v>
      </c>
      <c r="D52" s="180" t="str">
        <f>Table3[[#This Row],[Category ]]</f>
        <v>Non-Consulting Services</v>
      </c>
      <c r="E52" s="290">
        <f>Table3[[#This Row],[Estimated Cost (US$)]]</f>
        <v>7500</v>
      </c>
      <c r="F52" s="289">
        <f>Table3[[#This Row],[Current Estimated Cost (please indicate latest estimated/actual cost) ]]</f>
        <v>0</v>
      </c>
      <c r="G52" s="184" t="str">
        <f>Table3[[#This Row],[Procurement Method (e.g. open, limited RFP,ITB,RFQ) ]]</f>
        <v>Direct Purchase</v>
      </c>
      <c r="H52" s="184" t="str">
        <f>Table3[[#This Row],[Thresholds  as per applicable procurement policy
(Min-Max monetary value for which indicated procurement method must be used)]]</f>
        <v>Less than 10,000</v>
      </c>
      <c r="I52" s="185" t="str">
        <f>Table3[[#This Row],[Name of Entity executing Procurement (DP/EE, etc.) ]]</f>
        <v>UNDP</v>
      </c>
      <c r="J52" s="288">
        <f>Table3[[#This Row],[Date of initiating procurement (Tender Issuence) ]]</f>
        <v>45901</v>
      </c>
      <c r="K52" s="288">
        <f>Table3[[#This Row],[Estimated contract start date]]</f>
        <v>46357</v>
      </c>
      <c r="L52" s="171" t="str">
        <f>Table3[[#This Row],[Remarks]]</f>
        <v>Budget Notes C, G, M, AF</v>
      </c>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row>
    <row r="53" spans="1:40" s="82" customFormat="1" ht="14.45" thickBot="1">
      <c r="A53" s="110">
        <f>Table3[[#This Row],[No]]</f>
        <v>16</v>
      </c>
      <c r="B53" s="109" t="str">
        <f>Table3[[#This Row],[Status]]</f>
        <v>Revised1</v>
      </c>
      <c r="C53" s="166"/>
      <c r="D53" s="180">
        <f>Table3[[#This Row],[Category ]]</f>
        <v>0</v>
      </c>
      <c r="E53" s="290"/>
      <c r="F53" s="289"/>
      <c r="G53" s="184"/>
      <c r="H53" s="184"/>
      <c r="I53" s="185"/>
      <c r="J53" s="288"/>
      <c r="K53" s="288"/>
      <c r="L53" s="17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row>
    <row r="54" spans="1:40" s="82" customFormat="1" ht="14.45" thickBot="1">
      <c r="A54" s="86">
        <f>Table3[[#This Row],[No]]</f>
        <v>16</v>
      </c>
      <c r="B54" s="85" t="str">
        <f>Table3[[#This Row],[Status]]</f>
        <v xml:space="preserve">Actual </v>
      </c>
      <c r="C54" s="69"/>
      <c r="D54" s="183">
        <f>Table3[[#This Row],[Category ]]</f>
        <v>0</v>
      </c>
      <c r="E54" s="290"/>
      <c r="F54" s="289"/>
      <c r="G54" s="83"/>
      <c r="H54" s="83"/>
      <c r="I54" s="231"/>
      <c r="J54" s="65"/>
      <c r="K54" s="65"/>
      <c r="L54" s="64"/>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row>
    <row r="55" spans="1:40" s="82" customFormat="1" ht="14.45" thickBot="1">
      <c r="A55" s="86">
        <f>Table3[[#This Row],[No]]</f>
        <v>17</v>
      </c>
      <c r="B55" s="85" t="str">
        <f>Table3[[#This Row],[Status]]</f>
        <v>Planned</v>
      </c>
      <c r="C55" s="69" t="str">
        <f>Table3[[#This Row],[Item Description ]]</f>
        <v>Office Supplies</v>
      </c>
      <c r="D55" s="69" t="str">
        <f>Table3[[#This Row],[Category ]]</f>
        <v>Goods</v>
      </c>
      <c r="E55" s="290">
        <f>Table3[[#This Row],[Estimated Cost (US$)]]</f>
        <v>8400</v>
      </c>
      <c r="F55" s="291">
        <f>Table3[[#This Row],[Current Estimated Cost (please indicate latest estimated/actual cost) ]]</f>
        <v>0</v>
      </c>
      <c r="G55" s="83" t="str">
        <f>Table3[[#This Row],[Procurement Method (e.g. open, limited RFP,ITB,RFQ) ]]</f>
        <v>Direct Purchase</v>
      </c>
      <c r="H55" s="83" t="str">
        <f>Table3[[#This Row],[Thresholds  as per applicable procurement policy
(Min-Max monetary value for which indicated procurement method must be used)]]</f>
        <v>Less than 10,000</v>
      </c>
      <c r="I55" s="231" t="str">
        <f>Table3[[#This Row],[Name of Entity executing Procurement (DP/EE, etc.) ]]</f>
        <v>UNDP</v>
      </c>
      <c r="J55" s="248">
        <f>Table3[[#This Row],[Date of initiating procurement (Tender Issuence) ]]</f>
        <v>45901</v>
      </c>
      <c r="K55" s="248">
        <f>Table3[[#This Row],[Estimated contract start date]]</f>
        <v>47453</v>
      </c>
      <c r="L55" s="64" t="str">
        <f>Table3[[#This Row],[Remarks]]</f>
        <v>Budget Note AO</v>
      </c>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row>
    <row r="56" spans="1:40">
      <c r="A56" s="81">
        <f>Table3[[#This Row],[No]]</f>
        <v>17</v>
      </c>
      <c r="B56" s="80" t="str">
        <f>Table3[[#This Row],[Status]]</f>
        <v>Revised1</v>
      </c>
      <c r="C56" s="92"/>
      <c r="D56" s="92"/>
      <c r="E56" s="232"/>
      <c r="F56" s="92"/>
      <c r="G56" s="92"/>
      <c r="H56" s="92"/>
      <c r="I56" s="241"/>
      <c r="J56" s="241"/>
      <c r="K56" s="241"/>
      <c r="L56" s="92"/>
      <c r="AJ56" s="47"/>
      <c r="AK56" s="47"/>
      <c r="AL56" s="47"/>
      <c r="AM56" s="47"/>
      <c r="AN56" s="47"/>
    </row>
    <row r="57" spans="1:40">
      <c r="A57" s="89">
        <f>Table3[[#This Row],[No]]</f>
        <v>17</v>
      </c>
      <c r="B57" s="88" t="str">
        <f>Table3[[#This Row],[Status]]</f>
        <v xml:space="preserve">Actual </v>
      </c>
      <c r="C57" s="37"/>
      <c r="D57" s="37"/>
      <c r="E57" s="235"/>
      <c r="F57" s="34"/>
      <c r="G57" s="87"/>
      <c r="H57" s="87"/>
      <c r="I57" s="45"/>
      <c r="J57" s="165"/>
      <c r="K57" s="165"/>
      <c r="L57" s="73"/>
      <c r="AJ57" s="47"/>
      <c r="AK57" s="47"/>
      <c r="AL57" s="47"/>
      <c r="AM57" s="47"/>
      <c r="AN57" s="47"/>
    </row>
    <row r="58" spans="1:40" ht="14.45" thickBot="1">
      <c r="A58" s="86">
        <f>Table3[[#This Row],[No]]</f>
        <v>0</v>
      </c>
      <c r="B58" s="85" t="str">
        <f>Table3[[#This Row],[Status]]</f>
        <v xml:space="preserve">Planned </v>
      </c>
      <c r="C58" s="69" t="str">
        <f>Table3[[#This Row],[Item Description ]]</f>
        <v>Total $(USD)</v>
      </c>
      <c r="D58" s="69">
        <f>Table3[[#This Row],[Category ]]</f>
        <v>0</v>
      </c>
      <c r="E58" s="290">
        <f>Table3[[#This Row],[Estimated Cost (US$)]]</f>
        <v>2086900</v>
      </c>
      <c r="F58" s="291">
        <f>Table3[[#This Row],[Current Estimated Cost (please indicate latest estimated/actual cost) ]]</f>
        <v>0</v>
      </c>
      <c r="G58" s="83">
        <f>Table3[[#This Row],[Procurement Method (e.g. open, limited RFP,ITB,RFQ) ]]</f>
        <v>0</v>
      </c>
      <c r="H58" s="83">
        <f>Table3[[#This Row],[Thresholds  as per applicable procurement policy
(Min-Max monetary value for which indicated procurement method must be used)]]</f>
        <v>0</v>
      </c>
      <c r="I58" s="231">
        <f>Table3[[#This Row],[Name of Entity executing Procurement (DP/EE, etc.) ]]</f>
        <v>0</v>
      </c>
      <c r="J58" s="248">
        <f>Table3[[#This Row],[Date of initiating procurement (Tender Issuence) ]]</f>
        <v>0</v>
      </c>
      <c r="K58" s="248">
        <f>Table3[[#This Row],[Estimated contract start date]]</f>
        <v>0</v>
      </c>
      <c r="L58" s="64">
        <f>Table3[[#This Row],[Remarks]]</f>
        <v>0</v>
      </c>
      <c r="AJ58" s="47"/>
      <c r="AK58" s="47"/>
      <c r="AL58" s="47"/>
      <c r="AM58" s="47"/>
      <c r="AN58" s="47"/>
    </row>
    <row r="59" spans="1:40">
      <c r="A59" s="81">
        <f>Table3[[#This Row],[No]]</f>
        <v>0</v>
      </c>
      <c r="B59" s="80" t="str">
        <f>Table3[[#This Row],[Status]]</f>
        <v>Revised1</v>
      </c>
      <c r="C59" s="92"/>
      <c r="D59" s="92"/>
      <c r="E59" s="232"/>
      <c r="F59" s="92"/>
      <c r="G59" s="92"/>
      <c r="H59" s="92"/>
      <c r="I59" s="241"/>
      <c r="J59" s="241"/>
      <c r="K59" s="241"/>
      <c r="L59" s="92"/>
      <c r="AJ59" s="47"/>
      <c r="AK59" s="47"/>
      <c r="AL59" s="47"/>
      <c r="AM59" s="47"/>
      <c r="AN59" s="47"/>
    </row>
    <row r="60" spans="1:40">
      <c r="A60" s="89">
        <f>Table3[[#This Row],[No]]</f>
        <v>0</v>
      </c>
      <c r="B60" s="88" t="str">
        <f>Table3[[#This Row],[Status]]</f>
        <v xml:space="preserve">Actual </v>
      </c>
      <c r="C60" s="37"/>
      <c r="D60" s="37"/>
      <c r="E60" s="233"/>
      <c r="F60" s="60"/>
      <c r="G60" s="87"/>
      <c r="H60" s="87"/>
      <c r="I60" s="45"/>
      <c r="J60" s="165"/>
      <c r="K60" s="165"/>
      <c r="L60" s="73"/>
      <c r="AJ60" s="47"/>
      <c r="AK60" s="47"/>
      <c r="AL60" s="47"/>
      <c r="AM60" s="47"/>
      <c r="AN60" s="47"/>
    </row>
    <row r="61" spans="1:40" s="47" customFormat="1" ht="24.75" customHeight="1">
      <c r="A61" s="63"/>
      <c r="B61" s="63" t="s">
        <v>272</v>
      </c>
      <c r="C61" s="63" t="s">
        <v>273</v>
      </c>
      <c r="D61" s="63"/>
      <c r="E61" s="239">
        <f>SUMIFS(E7:E60,B7:B60,"Planned")</f>
        <v>2086900</v>
      </c>
      <c r="F61" s="62"/>
      <c r="G61" s="61"/>
      <c r="H61" s="61"/>
      <c r="I61" s="61"/>
      <c r="J61" s="61"/>
      <c r="K61" s="61"/>
      <c r="L61" s="61"/>
    </row>
    <row r="62" spans="1:40" s="47" customFormat="1" ht="28.5" customHeight="1">
      <c r="A62" s="63"/>
      <c r="B62" s="63" t="s">
        <v>232</v>
      </c>
      <c r="C62" s="63" t="s">
        <v>273</v>
      </c>
      <c r="D62" s="63"/>
      <c r="E62" s="239">
        <f>SUMIFS(E7:E57,B7:B57,"Revised1")</f>
        <v>0</v>
      </c>
      <c r="F62" s="62"/>
      <c r="G62" s="61"/>
      <c r="H62" s="61"/>
      <c r="I62" s="61"/>
      <c r="J62" s="61"/>
      <c r="K62" s="61"/>
      <c r="L62" s="61"/>
    </row>
    <row r="63" spans="1:40" s="47" customFormat="1" ht="27.95" customHeight="1">
      <c r="A63" s="63"/>
      <c r="B63" s="63" t="s">
        <v>233</v>
      </c>
      <c r="C63" s="63" t="s">
        <v>273</v>
      </c>
      <c r="D63" s="63"/>
      <c r="E63" s="239">
        <f>SUMIFS(E7:E57,B7:B57,"Actual")</f>
        <v>0</v>
      </c>
      <c r="F63" s="62"/>
      <c r="G63" s="61"/>
      <c r="H63" s="61"/>
      <c r="I63" s="61"/>
      <c r="J63" s="61"/>
      <c r="K63" s="61"/>
      <c r="L63" s="61"/>
    </row>
    <row r="64" spans="1:40" s="47" customFormat="1">
      <c r="A64" s="13"/>
      <c r="B64" s="13"/>
      <c r="E64" s="240"/>
    </row>
    <row r="65" spans="1:2" s="47" customFormat="1">
      <c r="A65" s="13"/>
      <c r="B65" s="13"/>
    </row>
    <row r="66" spans="1:2" s="47" customFormat="1">
      <c r="A66" s="13"/>
      <c r="B66" s="13"/>
    </row>
    <row r="67" spans="1:2" s="47" customFormat="1">
      <c r="A67" s="13"/>
      <c r="B67" s="13"/>
    </row>
    <row r="68" spans="1:2" s="47" customFormat="1">
      <c r="A68" s="13"/>
      <c r="B68" s="13"/>
    </row>
    <row r="69" spans="1:2" s="47" customFormat="1">
      <c r="A69" s="13"/>
      <c r="B69" s="13"/>
    </row>
    <row r="70" spans="1:2" s="47" customFormat="1">
      <c r="A70" s="13"/>
      <c r="B70" s="13"/>
    </row>
    <row r="71" spans="1:2" s="47" customFormat="1">
      <c r="A71" s="13"/>
      <c r="B71" s="13"/>
    </row>
    <row r="72" spans="1:2" s="47" customFormat="1">
      <c r="A72" s="13"/>
      <c r="B72" s="13"/>
    </row>
    <row r="73" spans="1:2" s="47" customFormat="1">
      <c r="A73" s="13"/>
      <c r="B73" s="13"/>
    </row>
    <row r="74" spans="1:2" s="47" customFormat="1">
      <c r="A74" s="13"/>
      <c r="B74" s="13"/>
    </row>
    <row r="75" spans="1:2" s="47" customFormat="1">
      <c r="A75" s="13"/>
      <c r="B75" s="13"/>
    </row>
    <row r="76" spans="1:2" s="47" customFormat="1">
      <c r="A76" s="13"/>
      <c r="B76" s="13"/>
    </row>
    <row r="77" spans="1:2" s="47" customFormat="1">
      <c r="A77" s="13"/>
      <c r="B77" s="13"/>
    </row>
    <row r="78" spans="1:2" s="47" customFormat="1">
      <c r="A78" s="13"/>
      <c r="B78" s="13"/>
    </row>
    <row r="79" spans="1:2" s="47" customFormat="1">
      <c r="A79" s="13"/>
      <c r="B79" s="13"/>
    </row>
    <row r="80" spans="1:2" s="47" customFormat="1">
      <c r="A80" s="13"/>
      <c r="B80" s="13"/>
    </row>
    <row r="81" spans="1:2" s="47" customFormat="1">
      <c r="A81" s="13"/>
      <c r="B81" s="13"/>
    </row>
    <row r="82" spans="1:2" s="47" customFormat="1">
      <c r="A82" s="13"/>
      <c r="B82" s="13"/>
    </row>
    <row r="83" spans="1:2" s="47" customFormat="1">
      <c r="A83" s="13"/>
      <c r="B83" s="13"/>
    </row>
    <row r="84" spans="1:2" s="47" customFormat="1">
      <c r="A84" s="13"/>
      <c r="B84" s="13"/>
    </row>
    <row r="85" spans="1:2" s="47" customFormat="1">
      <c r="A85" s="13"/>
      <c r="B85" s="13"/>
    </row>
    <row r="86" spans="1:2" s="47" customFormat="1">
      <c r="A86" s="13"/>
      <c r="B86" s="13"/>
    </row>
    <row r="87" spans="1:2" s="47" customFormat="1">
      <c r="A87" s="13"/>
      <c r="B87" s="13"/>
    </row>
    <row r="88" spans="1:2" s="47" customFormat="1">
      <c r="A88" s="13"/>
      <c r="B88" s="13"/>
    </row>
    <row r="89" spans="1:2" s="47" customFormat="1">
      <c r="A89" s="13"/>
      <c r="B89" s="13"/>
    </row>
    <row r="90" spans="1:2" s="47" customFormat="1">
      <c r="A90" s="13"/>
      <c r="B90" s="13"/>
    </row>
    <row r="91" spans="1:2" s="47" customFormat="1">
      <c r="A91" s="13"/>
      <c r="B91" s="13"/>
    </row>
    <row r="92" spans="1:2" s="47" customFormat="1">
      <c r="A92" s="13"/>
      <c r="B92" s="13"/>
    </row>
    <row r="93" spans="1:2" s="47" customFormat="1">
      <c r="A93" s="13"/>
      <c r="B93" s="13"/>
    </row>
    <row r="94" spans="1:2" s="47" customFormat="1">
      <c r="A94" s="13"/>
      <c r="B94" s="13"/>
    </row>
    <row r="95" spans="1:2" s="47" customFormat="1">
      <c r="A95" s="13"/>
      <c r="B95" s="13"/>
    </row>
    <row r="96" spans="1:2" s="47" customFormat="1">
      <c r="A96" s="13"/>
      <c r="B96" s="13"/>
    </row>
    <row r="97" spans="1:2" s="47" customFormat="1">
      <c r="A97" s="13"/>
      <c r="B97" s="13"/>
    </row>
    <row r="98" spans="1:2" s="47" customFormat="1">
      <c r="A98" s="13"/>
      <c r="B98" s="13"/>
    </row>
    <row r="99" spans="1:2" s="47" customFormat="1">
      <c r="A99" s="13"/>
      <c r="B99" s="13"/>
    </row>
    <row r="100" spans="1:2" s="47" customFormat="1">
      <c r="A100" s="13"/>
      <c r="B100" s="13"/>
    </row>
    <row r="101" spans="1:2" s="47" customFormat="1">
      <c r="A101" s="13"/>
      <c r="B101" s="13"/>
    </row>
    <row r="102" spans="1:2" s="47" customFormat="1">
      <c r="A102" s="13"/>
      <c r="B102" s="13"/>
    </row>
    <row r="103" spans="1:2" s="47" customFormat="1">
      <c r="A103" s="13"/>
      <c r="B103" s="13"/>
    </row>
    <row r="104" spans="1:2" s="47" customFormat="1">
      <c r="A104" s="13"/>
      <c r="B104" s="13"/>
    </row>
    <row r="105" spans="1:2" s="47" customFormat="1">
      <c r="A105" s="13"/>
      <c r="B105" s="13"/>
    </row>
    <row r="106" spans="1:2" s="47" customFormat="1">
      <c r="A106" s="13"/>
      <c r="B106" s="13"/>
    </row>
    <row r="107" spans="1:2" s="47" customFormat="1">
      <c r="A107" s="13"/>
      <c r="B107" s="13"/>
    </row>
    <row r="108" spans="1:2" s="47" customFormat="1">
      <c r="A108" s="13"/>
      <c r="B108" s="13"/>
    </row>
    <row r="109" spans="1:2" s="47" customFormat="1">
      <c r="A109" s="13"/>
      <c r="B109" s="13"/>
    </row>
    <row r="110" spans="1:2" s="47" customFormat="1">
      <c r="A110" s="13"/>
      <c r="B110" s="13"/>
    </row>
    <row r="111" spans="1:2" s="47" customFormat="1">
      <c r="A111" s="13"/>
      <c r="B111" s="13"/>
    </row>
    <row r="112" spans="1:2" s="47" customFormat="1">
      <c r="A112" s="13"/>
      <c r="B112" s="13"/>
    </row>
    <row r="113" spans="1:2" s="47" customFormat="1">
      <c r="A113" s="13"/>
      <c r="B113" s="13"/>
    </row>
    <row r="114" spans="1:2" s="47" customFormat="1">
      <c r="A114" s="13"/>
      <c r="B114" s="13"/>
    </row>
    <row r="115" spans="1:2" s="47" customFormat="1">
      <c r="A115" s="13"/>
      <c r="B115" s="13"/>
    </row>
    <row r="116" spans="1:2" s="47" customFormat="1">
      <c r="A116" s="13"/>
      <c r="B116" s="13"/>
    </row>
    <row r="117" spans="1:2" s="47" customFormat="1">
      <c r="A117" s="13"/>
      <c r="B117" s="13"/>
    </row>
    <row r="118" spans="1:2" s="47" customFormat="1">
      <c r="A118" s="13"/>
      <c r="B118" s="13"/>
    </row>
    <row r="119" spans="1:2" s="47" customFormat="1">
      <c r="A119" s="13"/>
      <c r="B119" s="13"/>
    </row>
    <row r="120" spans="1:2" s="47" customFormat="1">
      <c r="A120" s="13"/>
      <c r="B120" s="13"/>
    </row>
    <row r="121" spans="1:2" s="47" customFormat="1">
      <c r="A121" s="13"/>
      <c r="B121" s="13"/>
    </row>
    <row r="122" spans="1:2" s="47" customFormat="1">
      <c r="A122" s="13"/>
      <c r="B122" s="13"/>
    </row>
    <row r="123" spans="1:2" s="47" customFormat="1">
      <c r="A123" s="13"/>
      <c r="B123" s="13"/>
    </row>
    <row r="124" spans="1:2" s="47" customFormat="1">
      <c r="A124" s="13"/>
      <c r="B124" s="13"/>
    </row>
    <row r="125" spans="1:2" s="47" customFormat="1">
      <c r="A125" s="13"/>
      <c r="B125" s="13"/>
    </row>
    <row r="126" spans="1:2" s="47" customFormat="1">
      <c r="A126" s="13"/>
      <c r="B126" s="13"/>
    </row>
    <row r="127" spans="1:2" s="47" customFormat="1">
      <c r="A127" s="13"/>
      <c r="B127" s="13"/>
    </row>
    <row r="128" spans="1:2" s="47" customFormat="1">
      <c r="A128" s="13"/>
      <c r="B128" s="13"/>
    </row>
    <row r="129" spans="1:2" s="47" customFormat="1">
      <c r="A129" s="13"/>
      <c r="B129" s="13"/>
    </row>
    <row r="130" spans="1:2" s="47" customFormat="1">
      <c r="A130" s="13"/>
      <c r="B130" s="13"/>
    </row>
    <row r="131" spans="1:2" s="47" customFormat="1">
      <c r="A131" s="13"/>
      <c r="B131" s="13"/>
    </row>
    <row r="132" spans="1:2" s="47" customFormat="1">
      <c r="A132" s="13"/>
      <c r="B132" s="13"/>
    </row>
    <row r="133" spans="1:2" s="47" customFormat="1">
      <c r="A133" s="13"/>
      <c r="B133" s="13"/>
    </row>
    <row r="134" spans="1:2" s="47" customFormat="1">
      <c r="A134" s="13"/>
      <c r="B134" s="13"/>
    </row>
    <row r="135" spans="1:2" s="47" customFormat="1">
      <c r="A135" s="13"/>
      <c r="B135" s="13"/>
    </row>
    <row r="136" spans="1:2" s="47" customFormat="1">
      <c r="A136" s="13"/>
      <c r="B136" s="13"/>
    </row>
    <row r="137" spans="1:2" s="47" customFormat="1">
      <c r="A137" s="13"/>
      <c r="B137" s="13"/>
    </row>
    <row r="138" spans="1:2" s="47" customFormat="1">
      <c r="A138" s="13"/>
      <c r="B138" s="13"/>
    </row>
    <row r="139" spans="1:2" s="47" customFormat="1">
      <c r="A139" s="13"/>
      <c r="B139" s="13"/>
    </row>
    <row r="140" spans="1:2" s="47" customFormat="1">
      <c r="A140" s="13"/>
      <c r="B140" s="13"/>
    </row>
    <row r="141" spans="1:2" s="47" customFormat="1">
      <c r="A141" s="13"/>
      <c r="B141" s="13"/>
    </row>
    <row r="142" spans="1:2" s="47" customFormat="1">
      <c r="A142" s="13"/>
      <c r="B142" s="13"/>
    </row>
    <row r="143" spans="1:2" s="47" customFormat="1">
      <c r="A143" s="13"/>
      <c r="B143" s="13"/>
    </row>
    <row r="144" spans="1:2" s="47" customFormat="1">
      <c r="A144" s="13"/>
      <c r="B144" s="13"/>
    </row>
    <row r="145" spans="1:2" s="47" customFormat="1">
      <c r="A145" s="13"/>
      <c r="B145" s="13"/>
    </row>
    <row r="146" spans="1:2" s="47" customFormat="1">
      <c r="A146" s="13"/>
      <c r="B146" s="13"/>
    </row>
    <row r="147" spans="1:2" s="47" customFormat="1">
      <c r="A147" s="13"/>
      <c r="B147" s="13"/>
    </row>
    <row r="148" spans="1:2" s="47" customFormat="1">
      <c r="A148" s="13"/>
      <c r="B148" s="13"/>
    </row>
    <row r="149" spans="1:2" s="47" customFormat="1">
      <c r="A149" s="13"/>
      <c r="B149" s="13"/>
    </row>
    <row r="150" spans="1:2" s="47" customFormat="1">
      <c r="A150" s="13"/>
      <c r="B150" s="13"/>
    </row>
    <row r="151" spans="1:2" s="47" customFormat="1">
      <c r="A151" s="13"/>
      <c r="B151" s="13"/>
    </row>
    <row r="152" spans="1:2" s="47" customFormat="1">
      <c r="A152" s="13"/>
      <c r="B152" s="13"/>
    </row>
    <row r="153" spans="1:2" s="47" customFormat="1">
      <c r="A153" s="13"/>
      <c r="B153" s="13"/>
    </row>
    <row r="154" spans="1:2" s="47" customFormat="1">
      <c r="A154" s="13"/>
      <c r="B154" s="13"/>
    </row>
    <row r="155" spans="1:2" s="47" customFormat="1">
      <c r="A155" s="13"/>
      <c r="B155" s="13"/>
    </row>
    <row r="156" spans="1:2" s="47" customFormat="1">
      <c r="A156" s="13"/>
      <c r="B156" s="13"/>
    </row>
    <row r="157" spans="1:2" s="47" customFormat="1">
      <c r="A157" s="13"/>
      <c r="B157" s="13"/>
    </row>
    <row r="158" spans="1:2" s="47" customFormat="1">
      <c r="A158" s="13"/>
      <c r="B158" s="13"/>
    </row>
    <row r="159" spans="1:2" s="47" customFormat="1">
      <c r="A159" s="13"/>
      <c r="B159" s="13"/>
    </row>
    <row r="160" spans="1:2" s="47" customFormat="1">
      <c r="A160" s="13"/>
      <c r="B160" s="13"/>
    </row>
    <row r="161" spans="1:2" s="47" customFormat="1">
      <c r="A161" s="13"/>
      <c r="B161" s="13"/>
    </row>
    <row r="162" spans="1:2" s="47" customFormat="1">
      <c r="A162" s="13"/>
      <c r="B162" s="13"/>
    </row>
    <row r="163" spans="1:2" s="47" customFormat="1">
      <c r="A163" s="13"/>
      <c r="B163" s="13"/>
    </row>
    <row r="164" spans="1:2" s="47" customFormat="1">
      <c r="A164" s="13"/>
      <c r="B164" s="13"/>
    </row>
    <row r="165" spans="1:2" s="47" customFormat="1">
      <c r="A165" s="13"/>
      <c r="B165" s="13"/>
    </row>
    <row r="166" spans="1:2" s="47" customFormat="1">
      <c r="A166" s="13"/>
      <c r="B166" s="13"/>
    </row>
    <row r="167" spans="1:2" s="47" customFormat="1">
      <c r="A167" s="13"/>
      <c r="B167" s="13"/>
    </row>
    <row r="168" spans="1:2" s="47" customFormat="1">
      <c r="A168" s="13"/>
      <c r="B168" s="13"/>
    </row>
    <row r="169" spans="1:2" s="47" customFormat="1">
      <c r="A169" s="13"/>
      <c r="B169" s="13"/>
    </row>
    <row r="170" spans="1:2" s="47" customFormat="1">
      <c r="A170" s="13"/>
      <c r="B170" s="13"/>
    </row>
    <row r="171" spans="1:2" s="47" customFormat="1">
      <c r="A171" s="13"/>
      <c r="B171" s="13"/>
    </row>
    <row r="172" spans="1:2" s="47" customFormat="1">
      <c r="A172" s="13"/>
      <c r="B172" s="13"/>
    </row>
    <row r="173" spans="1:2" s="47" customFormat="1">
      <c r="A173" s="13"/>
      <c r="B173" s="13"/>
    </row>
    <row r="174" spans="1:2" s="47" customFormat="1">
      <c r="A174" s="13"/>
      <c r="B174" s="13"/>
    </row>
    <row r="175" spans="1:2" s="47" customFormat="1">
      <c r="A175" s="13"/>
      <c r="B175" s="13"/>
    </row>
    <row r="176" spans="1:2" s="47" customFormat="1">
      <c r="A176" s="13"/>
      <c r="B176" s="13"/>
    </row>
    <row r="177" spans="1:2" s="47" customFormat="1">
      <c r="A177" s="13"/>
      <c r="B177" s="13"/>
    </row>
    <row r="178" spans="1:2" s="47" customFormat="1">
      <c r="A178" s="13"/>
      <c r="B178" s="13"/>
    </row>
    <row r="179" spans="1:2" s="47" customFormat="1">
      <c r="A179" s="13"/>
      <c r="B179" s="13"/>
    </row>
    <row r="180" spans="1:2" s="47" customFormat="1">
      <c r="A180" s="13"/>
      <c r="B180" s="13"/>
    </row>
    <row r="181" spans="1:2" s="47" customFormat="1">
      <c r="A181" s="13"/>
      <c r="B181" s="13"/>
    </row>
    <row r="182" spans="1:2" s="47" customFormat="1">
      <c r="A182" s="13"/>
      <c r="B182" s="13"/>
    </row>
    <row r="183" spans="1:2" s="47" customFormat="1">
      <c r="A183" s="13"/>
      <c r="B183" s="13"/>
    </row>
    <row r="184" spans="1:2" s="47" customFormat="1">
      <c r="A184" s="13"/>
      <c r="B184" s="13"/>
    </row>
    <row r="185" spans="1:2" s="47" customFormat="1">
      <c r="A185" s="13"/>
      <c r="B185" s="13"/>
    </row>
    <row r="186" spans="1:2" s="47" customFormat="1">
      <c r="A186" s="13"/>
      <c r="B186" s="13"/>
    </row>
    <row r="187" spans="1:2" s="47" customFormat="1">
      <c r="A187" s="13"/>
      <c r="B187" s="13"/>
    </row>
    <row r="188" spans="1:2" s="47" customFormat="1">
      <c r="A188" s="13"/>
      <c r="B188" s="13"/>
    </row>
    <row r="189" spans="1:2" s="47" customFormat="1">
      <c r="A189" s="13"/>
      <c r="B189" s="13"/>
    </row>
    <row r="190" spans="1:2" s="47" customFormat="1">
      <c r="A190" s="13"/>
      <c r="B190" s="13"/>
    </row>
    <row r="191" spans="1:2" s="47" customFormat="1">
      <c r="A191" s="13"/>
      <c r="B191" s="13"/>
    </row>
    <row r="192" spans="1:2" s="47" customFormat="1">
      <c r="A192" s="13"/>
      <c r="B192" s="13"/>
    </row>
    <row r="193" spans="1:2" s="47" customFormat="1">
      <c r="A193" s="13"/>
      <c r="B193" s="13"/>
    </row>
    <row r="194" spans="1:2" s="47" customFormat="1">
      <c r="A194" s="13"/>
      <c r="B194" s="13"/>
    </row>
    <row r="195" spans="1:2" s="47" customFormat="1">
      <c r="A195" s="13"/>
      <c r="B195" s="13"/>
    </row>
    <row r="196" spans="1:2" s="47" customFormat="1">
      <c r="A196" s="13"/>
      <c r="B196" s="13"/>
    </row>
    <row r="197" spans="1:2" s="47" customFormat="1">
      <c r="A197" s="13"/>
      <c r="B197" s="13"/>
    </row>
    <row r="198" spans="1:2" s="47" customFormat="1">
      <c r="A198" s="13"/>
      <c r="B198" s="13"/>
    </row>
    <row r="199" spans="1:2" s="47" customFormat="1">
      <c r="A199" s="13"/>
      <c r="B199" s="13"/>
    </row>
    <row r="200" spans="1:2" s="47" customFormat="1">
      <c r="A200" s="13"/>
      <c r="B200" s="13"/>
    </row>
    <row r="201" spans="1:2" s="47" customFormat="1">
      <c r="A201" s="13"/>
      <c r="B201" s="13"/>
    </row>
    <row r="202" spans="1:2" s="47" customFormat="1">
      <c r="A202" s="13"/>
      <c r="B202" s="13"/>
    </row>
    <row r="203" spans="1:2" s="47" customFormat="1">
      <c r="A203" s="13"/>
      <c r="B203" s="13"/>
    </row>
    <row r="204" spans="1:2" s="47" customFormat="1">
      <c r="A204" s="13"/>
      <c r="B204" s="13"/>
    </row>
    <row r="205" spans="1:2" s="47" customFormat="1">
      <c r="A205" s="13"/>
      <c r="B205" s="13"/>
    </row>
    <row r="206" spans="1:2" s="47" customFormat="1">
      <c r="A206" s="13"/>
      <c r="B206" s="13"/>
    </row>
    <row r="207" spans="1:2" s="47" customFormat="1">
      <c r="A207" s="13"/>
      <c r="B207" s="13"/>
    </row>
    <row r="208" spans="1:2" s="47" customFormat="1">
      <c r="A208" s="13"/>
      <c r="B208" s="13"/>
    </row>
    <row r="209" spans="1:2" s="47" customFormat="1">
      <c r="A209" s="13"/>
      <c r="B209" s="13"/>
    </row>
    <row r="210" spans="1:2" s="47" customFormat="1">
      <c r="A210" s="13"/>
      <c r="B210" s="13"/>
    </row>
    <row r="211" spans="1:2" s="47" customFormat="1">
      <c r="A211" s="13"/>
      <c r="B211" s="13"/>
    </row>
    <row r="212" spans="1:2" s="47" customFormat="1">
      <c r="A212" s="13"/>
      <c r="B212" s="13"/>
    </row>
    <row r="213" spans="1:2" s="47" customFormat="1">
      <c r="A213" s="13"/>
      <c r="B213" s="13"/>
    </row>
    <row r="214" spans="1:2" s="47" customFormat="1">
      <c r="A214" s="13"/>
      <c r="B214" s="13"/>
    </row>
    <row r="215" spans="1:2" s="47" customFormat="1">
      <c r="A215" s="13"/>
      <c r="B215" s="13"/>
    </row>
    <row r="216" spans="1:2" s="47" customFormat="1">
      <c r="A216" s="13"/>
      <c r="B216" s="13"/>
    </row>
    <row r="217" spans="1:2" s="47" customFormat="1">
      <c r="A217" s="13"/>
      <c r="B217" s="13"/>
    </row>
    <row r="218" spans="1:2" s="47" customFormat="1">
      <c r="A218" s="13"/>
      <c r="B218" s="13"/>
    </row>
    <row r="219" spans="1:2" s="47" customFormat="1">
      <c r="A219" s="13"/>
      <c r="B219" s="13"/>
    </row>
    <row r="220" spans="1:2" s="47" customFormat="1">
      <c r="A220" s="13"/>
      <c r="B220" s="13"/>
    </row>
    <row r="221" spans="1:2" s="47" customFormat="1">
      <c r="A221" s="13"/>
      <c r="B221" s="13"/>
    </row>
    <row r="222" spans="1:2" s="47" customFormat="1">
      <c r="A222" s="13"/>
      <c r="B222" s="13"/>
    </row>
    <row r="223" spans="1:2" s="47" customFormat="1">
      <c r="A223" s="13"/>
      <c r="B223" s="13"/>
    </row>
    <row r="224" spans="1:2" s="47" customFormat="1">
      <c r="A224" s="13"/>
      <c r="B224" s="13"/>
    </row>
    <row r="225" spans="1:2" s="47" customFormat="1">
      <c r="A225" s="13"/>
      <c r="B225" s="13"/>
    </row>
    <row r="226" spans="1:2" s="47" customFormat="1">
      <c r="A226" s="13"/>
      <c r="B226" s="13"/>
    </row>
    <row r="227" spans="1:2" s="47" customFormat="1">
      <c r="A227" s="13"/>
      <c r="B227" s="13"/>
    </row>
    <row r="228" spans="1:2" s="47" customFormat="1">
      <c r="A228" s="13"/>
      <c r="B228" s="13"/>
    </row>
    <row r="229" spans="1:2" s="47" customFormat="1">
      <c r="A229" s="13"/>
      <c r="B229" s="13"/>
    </row>
    <row r="230" spans="1:2" s="47" customFormat="1">
      <c r="A230" s="13"/>
      <c r="B230" s="13"/>
    </row>
    <row r="231" spans="1:2" s="47" customFormat="1">
      <c r="A231" s="13"/>
      <c r="B231" s="13"/>
    </row>
    <row r="232" spans="1:2" s="47" customFormat="1">
      <c r="A232" s="13"/>
      <c r="B232" s="13"/>
    </row>
    <row r="233" spans="1:2" s="47" customFormat="1">
      <c r="A233" s="13"/>
      <c r="B233" s="13"/>
    </row>
    <row r="234" spans="1:2" s="47" customFormat="1">
      <c r="A234" s="13"/>
      <c r="B234" s="13"/>
    </row>
    <row r="235" spans="1:2" s="47" customFormat="1">
      <c r="A235" s="13"/>
      <c r="B235" s="13"/>
    </row>
    <row r="236" spans="1:2" s="47" customFormat="1">
      <c r="A236" s="13"/>
      <c r="B236" s="13"/>
    </row>
    <row r="237" spans="1:2" s="47" customFormat="1">
      <c r="A237" s="13"/>
      <c r="B237" s="13"/>
    </row>
    <row r="238" spans="1:2" s="47" customFormat="1">
      <c r="A238" s="13"/>
      <c r="B238" s="13"/>
    </row>
    <row r="239" spans="1:2" s="47" customFormat="1">
      <c r="A239" s="13"/>
      <c r="B239" s="13"/>
    </row>
    <row r="240" spans="1:2" s="47" customFormat="1">
      <c r="A240" s="13"/>
      <c r="B240" s="13"/>
    </row>
    <row r="241" spans="1:2" s="47" customFormat="1">
      <c r="A241" s="13"/>
      <c r="B241" s="13"/>
    </row>
    <row r="242" spans="1:2" s="47" customFormat="1">
      <c r="A242" s="13"/>
      <c r="B242" s="13"/>
    </row>
    <row r="243" spans="1:2" s="47" customFormat="1">
      <c r="A243" s="13"/>
      <c r="B243" s="13"/>
    </row>
    <row r="244" spans="1:2" s="47" customFormat="1">
      <c r="A244" s="13"/>
      <c r="B244" s="13"/>
    </row>
    <row r="245" spans="1:2" s="47" customFormat="1">
      <c r="A245" s="13"/>
      <c r="B245" s="13"/>
    </row>
    <row r="246" spans="1:2" s="47" customFormat="1">
      <c r="A246" s="13"/>
      <c r="B246" s="13"/>
    </row>
    <row r="247" spans="1:2" s="47" customFormat="1">
      <c r="A247" s="13"/>
      <c r="B247" s="13"/>
    </row>
    <row r="248" spans="1:2" s="47" customFormat="1">
      <c r="A248" s="13"/>
      <c r="B248" s="13"/>
    </row>
    <row r="249" spans="1:2" s="47" customFormat="1">
      <c r="A249" s="13"/>
      <c r="B249" s="13"/>
    </row>
    <row r="250" spans="1:2" s="47" customFormat="1">
      <c r="A250" s="13"/>
      <c r="B250" s="13"/>
    </row>
    <row r="251" spans="1:2" s="47" customFormat="1">
      <c r="A251" s="13"/>
      <c r="B251" s="13"/>
    </row>
    <row r="252" spans="1:2" s="47" customFormat="1">
      <c r="A252" s="13"/>
      <c r="B252" s="13"/>
    </row>
    <row r="253" spans="1:2" s="47" customFormat="1">
      <c r="A253" s="13"/>
      <c r="B253" s="13"/>
    </row>
    <row r="254" spans="1:2" s="47" customFormat="1">
      <c r="A254" s="13"/>
      <c r="B254" s="13"/>
    </row>
    <row r="255" spans="1:2" s="47" customFormat="1">
      <c r="A255" s="13"/>
      <c r="B255" s="13"/>
    </row>
    <row r="256" spans="1:2" s="47" customFormat="1">
      <c r="A256" s="13"/>
      <c r="B256" s="13"/>
    </row>
    <row r="257" spans="1:2" s="47" customFormat="1">
      <c r="A257" s="13"/>
      <c r="B257" s="13"/>
    </row>
    <row r="258" spans="1:2" s="47" customFormat="1">
      <c r="A258" s="13"/>
      <c r="B258" s="13"/>
    </row>
    <row r="259" spans="1:2" s="47" customFormat="1">
      <c r="A259" s="13"/>
      <c r="B259" s="13"/>
    </row>
    <row r="260" spans="1:2" s="47" customFormat="1">
      <c r="A260" s="13"/>
      <c r="B260" s="13"/>
    </row>
    <row r="261" spans="1:2" s="47" customFormat="1">
      <c r="A261" s="13"/>
      <c r="B261" s="13"/>
    </row>
    <row r="262" spans="1:2" s="47" customFormat="1">
      <c r="A262" s="13"/>
      <c r="B262" s="13"/>
    </row>
    <row r="263" spans="1:2" s="47" customFormat="1">
      <c r="A263" s="13"/>
      <c r="B263" s="13"/>
    </row>
    <row r="264" spans="1:2" s="47" customFormat="1">
      <c r="A264" s="13"/>
      <c r="B264" s="13"/>
    </row>
    <row r="265" spans="1:2" s="47" customFormat="1">
      <c r="A265" s="13"/>
      <c r="B265" s="13"/>
    </row>
    <row r="266" spans="1:2" s="47" customFormat="1">
      <c r="A266" s="13"/>
      <c r="B266" s="13"/>
    </row>
    <row r="267" spans="1:2" s="47" customFormat="1">
      <c r="A267" s="13"/>
      <c r="B267" s="13"/>
    </row>
    <row r="268" spans="1:2" s="47" customFormat="1">
      <c r="A268" s="13"/>
      <c r="B268" s="13"/>
    </row>
    <row r="269" spans="1:2" s="47" customFormat="1">
      <c r="A269" s="13"/>
      <c r="B269" s="13"/>
    </row>
    <row r="270" spans="1:2" s="47" customFormat="1">
      <c r="A270" s="13"/>
      <c r="B270" s="13"/>
    </row>
    <row r="271" spans="1:2" s="47" customFormat="1">
      <c r="A271" s="13"/>
      <c r="B271" s="13"/>
    </row>
    <row r="272" spans="1:2" s="47" customFormat="1">
      <c r="A272" s="13"/>
      <c r="B272" s="13"/>
    </row>
    <row r="273" spans="1:2" s="47" customFormat="1">
      <c r="A273" s="13"/>
      <c r="B273" s="13"/>
    </row>
    <row r="274" spans="1:2" s="47" customFormat="1">
      <c r="A274" s="13"/>
      <c r="B274" s="13"/>
    </row>
    <row r="275" spans="1:2" s="47" customFormat="1">
      <c r="A275" s="13"/>
      <c r="B275" s="13"/>
    </row>
    <row r="276" spans="1:2" s="47" customFormat="1">
      <c r="A276" s="13"/>
      <c r="B276" s="13"/>
    </row>
    <row r="277" spans="1:2" s="47" customFormat="1">
      <c r="A277" s="13"/>
      <c r="B277" s="13"/>
    </row>
    <row r="278" spans="1:2" s="47" customFormat="1">
      <c r="A278" s="13"/>
      <c r="B278" s="13"/>
    </row>
    <row r="279" spans="1:2" s="47" customFormat="1">
      <c r="A279" s="13"/>
      <c r="B279" s="13"/>
    </row>
    <row r="280" spans="1:2" s="47" customFormat="1">
      <c r="A280" s="13"/>
      <c r="B280" s="13"/>
    </row>
    <row r="281" spans="1:2" s="47" customFormat="1">
      <c r="A281" s="13"/>
      <c r="B281" s="13"/>
    </row>
    <row r="282" spans="1:2" s="47" customFormat="1">
      <c r="A282" s="13"/>
      <c r="B282" s="13"/>
    </row>
    <row r="283" spans="1:2" s="47" customFormat="1">
      <c r="A283" s="13"/>
      <c r="B283" s="13"/>
    </row>
    <row r="284" spans="1:2" s="47" customFormat="1">
      <c r="A284" s="13"/>
      <c r="B284" s="13"/>
    </row>
    <row r="285" spans="1:2" s="47" customFormat="1">
      <c r="A285" s="13"/>
      <c r="B285" s="13"/>
    </row>
    <row r="286" spans="1:2" s="47" customFormat="1">
      <c r="A286" s="13"/>
      <c r="B286" s="13"/>
    </row>
    <row r="287" spans="1:2" s="47" customFormat="1">
      <c r="A287" s="13"/>
      <c r="B287" s="13"/>
    </row>
    <row r="288" spans="1:2" s="47" customFormat="1">
      <c r="A288" s="13"/>
      <c r="B288" s="13"/>
    </row>
    <row r="289" spans="1:2" s="47" customFormat="1">
      <c r="A289" s="13"/>
      <c r="B289" s="13"/>
    </row>
    <row r="290" spans="1:2" s="47" customFormat="1">
      <c r="A290" s="13"/>
      <c r="B290" s="13"/>
    </row>
    <row r="291" spans="1:2" s="47" customFormat="1">
      <c r="A291" s="13"/>
      <c r="B291" s="13"/>
    </row>
    <row r="292" spans="1:2" s="47" customFormat="1">
      <c r="A292" s="13"/>
      <c r="B292" s="13"/>
    </row>
    <row r="293" spans="1:2" s="47" customFormat="1">
      <c r="A293" s="13"/>
      <c r="B293" s="13"/>
    </row>
    <row r="294" spans="1:2" s="47" customFormat="1">
      <c r="A294" s="13"/>
      <c r="B294" s="13"/>
    </row>
    <row r="295" spans="1:2" s="47" customFormat="1">
      <c r="A295" s="13"/>
      <c r="B295" s="13"/>
    </row>
    <row r="296" spans="1:2" s="47" customFormat="1">
      <c r="A296" s="13"/>
      <c r="B296" s="13"/>
    </row>
    <row r="297" spans="1:2" s="47" customFormat="1">
      <c r="A297" s="13"/>
      <c r="B297" s="13"/>
    </row>
    <row r="298" spans="1:2" s="47" customFormat="1">
      <c r="A298" s="13"/>
      <c r="B298" s="13"/>
    </row>
    <row r="299" spans="1:2" s="47" customFormat="1">
      <c r="A299" s="13"/>
      <c r="B299" s="13"/>
    </row>
    <row r="300" spans="1:2" s="47" customFormat="1">
      <c r="A300" s="13"/>
      <c r="B300" s="13"/>
    </row>
    <row r="301" spans="1:2" s="47" customFormat="1">
      <c r="A301" s="13"/>
      <c r="B301" s="13"/>
    </row>
    <row r="302" spans="1:2" s="47" customFormat="1">
      <c r="A302" s="13"/>
      <c r="B302" s="13"/>
    </row>
    <row r="303" spans="1:2" s="47" customFormat="1">
      <c r="A303" s="13"/>
      <c r="B303" s="13"/>
    </row>
    <row r="304" spans="1:2" s="47" customFormat="1">
      <c r="A304" s="13"/>
      <c r="B304" s="13"/>
    </row>
    <row r="305" spans="1:2" s="47" customFormat="1">
      <c r="A305" s="13"/>
      <c r="B305" s="13"/>
    </row>
    <row r="306" spans="1:2" s="47" customFormat="1">
      <c r="A306" s="13"/>
      <c r="B306" s="13"/>
    </row>
    <row r="307" spans="1:2" s="47" customFormat="1">
      <c r="A307" s="13"/>
      <c r="B307" s="13"/>
    </row>
    <row r="308" spans="1:2" s="47" customFormat="1">
      <c r="A308" s="13"/>
      <c r="B308" s="13"/>
    </row>
    <row r="309" spans="1:2" s="47" customFormat="1">
      <c r="A309" s="13"/>
      <c r="B309" s="13"/>
    </row>
    <row r="310" spans="1:2" s="47" customFormat="1">
      <c r="A310" s="13"/>
      <c r="B310" s="13"/>
    </row>
    <row r="311" spans="1:2" s="47" customFormat="1">
      <c r="A311" s="13"/>
      <c r="B311" s="13"/>
    </row>
    <row r="312" spans="1:2" s="47" customFormat="1">
      <c r="A312" s="13"/>
      <c r="B312" s="13"/>
    </row>
    <row r="313" spans="1:2" s="47" customFormat="1">
      <c r="A313" s="13"/>
      <c r="B313" s="13"/>
    </row>
    <row r="314" spans="1:2" s="47" customFormat="1">
      <c r="A314" s="13"/>
      <c r="B314" s="13"/>
    </row>
    <row r="315" spans="1:2" s="47" customFormat="1">
      <c r="A315" s="13"/>
      <c r="B315" s="13"/>
    </row>
    <row r="316" spans="1:2" s="47" customFormat="1">
      <c r="A316" s="13"/>
      <c r="B316" s="13"/>
    </row>
    <row r="317" spans="1:2" s="47" customFormat="1">
      <c r="A317" s="13"/>
      <c r="B317" s="13"/>
    </row>
    <row r="318" spans="1:2" s="47" customFormat="1">
      <c r="A318" s="13"/>
      <c r="B318" s="13"/>
    </row>
    <row r="319" spans="1:2" s="47" customFormat="1">
      <c r="A319" s="13"/>
      <c r="B319" s="13"/>
    </row>
    <row r="320" spans="1:2" s="47" customFormat="1">
      <c r="A320" s="13"/>
      <c r="B320" s="13"/>
    </row>
    <row r="321" spans="1:2" s="47" customFormat="1">
      <c r="A321" s="13"/>
      <c r="B321" s="13"/>
    </row>
    <row r="322" spans="1:2" s="47" customFormat="1">
      <c r="A322" s="13"/>
      <c r="B322" s="13"/>
    </row>
    <row r="323" spans="1:2" s="47" customFormat="1">
      <c r="A323" s="13"/>
      <c r="B323" s="13"/>
    </row>
    <row r="324" spans="1:2" s="47" customFormat="1">
      <c r="A324" s="13"/>
      <c r="B324" s="13"/>
    </row>
    <row r="325" spans="1:2" s="47" customFormat="1">
      <c r="A325" s="13"/>
      <c r="B325" s="13"/>
    </row>
    <row r="326" spans="1:2" s="47" customFormat="1">
      <c r="A326" s="13"/>
      <c r="B326" s="13"/>
    </row>
    <row r="327" spans="1:2" s="47" customFormat="1">
      <c r="A327" s="13"/>
      <c r="B327" s="13"/>
    </row>
    <row r="328" spans="1:2" s="47" customFormat="1">
      <c r="A328" s="13"/>
      <c r="B328" s="13"/>
    </row>
    <row r="329" spans="1:2" s="47" customFormat="1">
      <c r="A329" s="13"/>
      <c r="B329" s="13"/>
    </row>
    <row r="330" spans="1:2" s="47" customFormat="1">
      <c r="A330" s="13"/>
      <c r="B330" s="13"/>
    </row>
    <row r="331" spans="1:2" s="47" customFormat="1">
      <c r="A331" s="13"/>
      <c r="B331" s="13"/>
    </row>
    <row r="332" spans="1:2" s="47" customFormat="1">
      <c r="A332" s="13"/>
      <c r="B332" s="13"/>
    </row>
    <row r="333" spans="1:2" s="47" customFormat="1">
      <c r="A333" s="13"/>
      <c r="B333" s="13"/>
    </row>
    <row r="334" spans="1:2" s="47" customFormat="1">
      <c r="A334" s="13"/>
      <c r="B334" s="13"/>
    </row>
    <row r="335" spans="1:2" s="47" customFormat="1">
      <c r="A335" s="13"/>
      <c r="B335" s="13"/>
    </row>
    <row r="336" spans="1:2" s="47" customFormat="1">
      <c r="A336" s="13"/>
      <c r="B336" s="13"/>
    </row>
    <row r="337" spans="1:2" s="47" customFormat="1">
      <c r="A337" s="13"/>
      <c r="B337" s="13"/>
    </row>
    <row r="338" spans="1:2" s="47" customFormat="1">
      <c r="A338" s="13"/>
      <c r="B338" s="13"/>
    </row>
    <row r="339" spans="1:2" s="47" customFormat="1">
      <c r="A339" s="13"/>
      <c r="B339" s="13"/>
    </row>
    <row r="340" spans="1:2" s="47" customFormat="1">
      <c r="A340" s="13"/>
      <c r="B340" s="13"/>
    </row>
    <row r="341" spans="1:2" s="47" customFormat="1">
      <c r="A341" s="13"/>
      <c r="B341" s="13"/>
    </row>
    <row r="342" spans="1:2" s="47" customFormat="1">
      <c r="A342" s="13"/>
      <c r="B342" s="13"/>
    </row>
    <row r="343" spans="1:2" s="47" customFormat="1">
      <c r="A343" s="13"/>
      <c r="B343" s="13"/>
    </row>
    <row r="344" spans="1:2" s="47" customFormat="1">
      <c r="A344" s="13"/>
      <c r="B344" s="13"/>
    </row>
    <row r="345" spans="1:2" s="47" customFormat="1">
      <c r="A345" s="13"/>
      <c r="B345" s="13"/>
    </row>
    <row r="346" spans="1:2" s="47" customFormat="1">
      <c r="A346" s="13"/>
      <c r="B346" s="13"/>
    </row>
    <row r="347" spans="1:2" s="47" customFormat="1">
      <c r="A347" s="13"/>
      <c r="B347" s="13"/>
    </row>
    <row r="348" spans="1:2" s="47" customFormat="1">
      <c r="A348" s="13"/>
      <c r="B348" s="13"/>
    </row>
    <row r="349" spans="1:2" s="47" customFormat="1">
      <c r="A349" s="13"/>
      <c r="B349" s="13"/>
    </row>
    <row r="350" spans="1:2" s="47" customFormat="1">
      <c r="A350" s="13"/>
      <c r="B350" s="13"/>
    </row>
    <row r="351" spans="1:2" s="47" customFormat="1">
      <c r="A351" s="13"/>
      <c r="B351" s="13"/>
    </row>
    <row r="352" spans="1:2" s="47" customFormat="1">
      <c r="A352" s="13"/>
      <c r="B352" s="13"/>
    </row>
    <row r="353" spans="1:2" s="47" customFormat="1">
      <c r="A353" s="13"/>
      <c r="B353" s="13"/>
    </row>
    <row r="354" spans="1:2" s="47" customFormat="1">
      <c r="A354" s="13"/>
      <c r="B354" s="13"/>
    </row>
    <row r="355" spans="1:2" s="47" customFormat="1">
      <c r="A355" s="13"/>
      <c r="B355" s="13"/>
    </row>
    <row r="356" spans="1:2" s="47" customFormat="1">
      <c r="A356" s="13"/>
      <c r="B356" s="13"/>
    </row>
    <row r="357" spans="1:2" s="47" customFormat="1">
      <c r="A357" s="13"/>
      <c r="B357" s="13"/>
    </row>
    <row r="358" spans="1:2" s="47" customFormat="1">
      <c r="A358" s="13"/>
      <c r="B358" s="13"/>
    </row>
    <row r="359" spans="1:2" s="47" customFormat="1">
      <c r="A359" s="13"/>
      <c r="B359" s="13"/>
    </row>
    <row r="360" spans="1:2" s="47" customFormat="1">
      <c r="A360" s="13"/>
      <c r="B360" s="13"/>
    </row>
    <row r="361" spans="1:2" s="47" customFormat="1">
      <c r="A361" s="13"/>
      <c r="B361" s="13"/>
    </row>
    <row r="362" spans="1:2" s="47" customFormat="1">
      <c r="A362" s="13"/>
      <c r="B362" s="13"/>
    </row>
    <row r="363" spans="1:2" s="47" customFormat="1">
      <c r="A363" s="13"/>
      <c r="B363" s="13"/>
    </row>
    <row r="364" spans="1:2" s="47" customFormat="1">
      <c r="A364" s="13"/>
      <c r="B364" s="13"/>
    </row>
    <row r="365" spans="1:2" s="47" customFormat="1">
      <c r="A365" s="13"/>
      <c r="B365" s="13"/>
    </row>
    <row r="366" spans="1:2" s="47" customFormat="1">
      <c r="A366" s="13"/>
      <c r="B366" s="13"/>
    </row>
    <row r="367" spans="1:2" s="47" customFormat="1">
      <c r="A367" s="13"/>
      <c r="B367" s="13"/>
    </row>
    <row r="368" spans="1:2" s="47" customFormat="1">
      <c r="A368" s="13"/>
      <c r="B368" s="13"/>
    </row>
    <row r="369" spans="1:2" s="47" customFormat="1">
      <c r="A369" s="13"/>
      <c r="B369" s="13"/>
    </row>
    <row r="370" spans="1:2" s="47" customFormat="1">
      <c r="A370" s="13"/>
      <c r="B370" s="13"/>
    </row>
    <row r="371" spans="1:2" s="47" customFormat="1">
      <c r="A371" s="13"/>
      <c r="B371" s="13"/>
    </row>
    <row r="372" spans="1:2" s="47" customFormat="1">
      <c r="A372" s="13"/>
      <c r="B372" s="13"/>
    </row>
    <row r="373" spans="1:2" s="47" customFormat="1">
      <c r="A373" s="13"/>
      <c r="B373" s="13"/>
    </row>
    <row r="374" spans="1:2" s="47" customFormat="1">
      <c r="A374" s="13"/>
      <c r="B374" s="13"/>
    </row>
    <row r="375" spans="1:2" s="47" customFormat="1">
      <c r="A375" s="13"/>
      <c r="B375" s="13"/>
    </row>
    <row r="376" spans="1:2" s="47" customFormat="1">
      <c r="A376" s="13"/>
      <c r="B376" s="13"/>
    </row>
    <row r="377" spans="1:2" s="47" customFormat="1">
      <c r="A377" s="13"/>
      <c r="B377" s="13"/>
    </row>
    <row r="378" spans="1:2" s="47" customFormat="1">
      <c r="A378" s="13"/>
      <c r="B378" s="13"/>
    </row>
    <row r="379" spans="1:2" s="47" customFormat="1">
      <c r="A379" s="13"/>
      <c r="B379" s="13"/>
    </row>
    <row r="380" spans="1:2" s="47" customFormat="1">
      <c r="A380" s="13"/>
      <c r="B380" s="13"/>
    </row>
    <row r="381" spans="1:2" s="47" customFormat="1">
      <c r="A381" s="13"/>
      <c r="B381" s="13"/>
    </row>
    <row r="382" spans="1:2" s="47" customFormat="1">
      <c r="A382" s="13"/>
      <c r="B382" s="13"/>
    </row>
    <row r="383" spans="1:2" s="47" customFormat="1">
      <c r="A383" s="13"/>
      <c r="B383" s="13"/>
    </row>
    <row r="384" spans="1:2" s="47" customFormat="1">
      <c r="A384" s="13"/>
      <c r="B384" s="13"/>
    </row>
    <row r="385" spans="1:2" s="47" customFormat="1">
      <c r="A385" s="13"/>
      <c r="B385" s="13"/>
    </row>
    <row r="386" spans="1:2" s="47" customFormat="1">
      <c r="A386" s="13"/>
      <c r="B386" s="13"/>
    </row>
    <row r="387" spans="1:2" s="47" customFormat="1">
      <c r="A387" s="13"/>
      <c r="B387" s="13"/>
    </row>
    <row r="388" spans="1:2" s="47" customFormat="1">
      <c r="A388" s="13"/>
      <c r="B388" s="13"/>
    </row>
    <row r="389" spans="1:2" s="47" customFormat="1">
      <c r="A389" s="13"/>
      <c r="B389" s="13"/>
    </row>
    <row r="390" spans="1:2" s="47" customFormat="1">
      <c r="A390" s="13"/>
      <c r="B390" s="13"/>
    </row>
    <row r="391" spans="1:2" s="47" customFormat="1">
      <c r="A391" s="13"/>
      <c r="B391" s="13"/>
    </row>
    <row r="392" spans="1:2" s="47" customFormat="1">
      <c r="A392" s="13"/>
      <c r="B392" s="13"/>
    </row>
    <row r="393" spans="1:2" s="47" customFormat="1">
      <c r="A393" s="13"/>
      <c r="B393" s="13"/>
    </row>
    <row r="394" spans="1:2" s="47" customFormat="1">
      <c r="A394" s="13"/>
      <c r="B394" s="13"/>
    </row>
    <row r="395" spans="1:2" s="47" customFormat="1">
      <c r="A395" s="13"/>
      <c r="B395" s="13"/>
    </row>
    <row r="396" spans="1:2" s="47" customFormat="1">
      <c r="A396" s="13"/>
      <c r="B396" s="13"/>
    </row>
    <row r="397" spans="1:2" s="47" customFormat="1">
      <c r="A397" s="13"/>
      <c r="B397" s="13"/>
    </row>
    <row r="398" spans="1:2" s="47" customFormat="1">
      <c r="A398" s="13"/>
      <c r="B398" s="13"/>
    </row>
    <row r="399" spans="1:2" s="47" customFormat="1">
      <c r="A399" s="13"/>
      <c r="B399" s="13"/>
    </row>
    <row r="400" spans="1:2" s="47" customFormat="1">
      <c r="A400" s="13"/>
      <c r="B400" s="13"/>
    </row>
    <row r="401" spans="1:2" s="47" customFormat="1">
      <c r="A401" s="13"/>
      <c r="B401" s="13"/>
    </row>
    <row r="402" spans="1:2" s="47" customFormat="1">
      <c r="A402" s="13"/>
      <c r="B402" s="13"/>
    </row>
    <row r="403" spans="1:2" s="47" customFormat="1">
      <c r="A403" s="13"/>
      <c r="B403" s="13"/>
    </row>
    <row r="404" spans="1:2" s="47" customFormat="1">
      <c r="A404" s="13"/>
      <c r="B404" s="13"/>
    </row>
    <row r="405" spans="1:2" s="47" customFormat="1">
      <c r="A405" s="13"/>
      <c r="B405" s="13"/>
    </row>
    <row r="406" spans="1:2" s="47" customFormat="1">
      <c r="A406" s="13"/>
      <c r="B406" s="13"/>
    </row>
    <row r="407" spans="1:2" s="47" customFormat="1">
      <c r="A407" s="13"/>
      <c r="B407" s="13"/>
    </row>
    <row r="408" spans="1:2" s="47" customFormat="1">
      <c r="A408" s="13"/>
      <c r="B408" s="13"/>
    </row>
    <row r="409" spans="1:2" s="47" customFormat="1">
      <c r="A409" s="13"/>
      <c r="B409" s="13"/>
    </row>
    <row r="410" spans="1:2" s="47" customFormat="1">
      <c r="A410" s="13"/>
      <c r="B410" s="13"/>
    </row>
    <row r="411" spans="1:2" s="47" customFormat="1">
      <c r="A411" s="13"/>
      <c r="B411" s="13"/>
    </row>
    <row r="412" spans="1:2" s="47" customFormat="1">
      <c r="A412" s="13"/>
      <c r="B412" s="13"/>
    </row>
    <row r="413" spans="1:2" s="47" customFormat="1">
      <c r="A413" s="13"/>
      <c r="B413" s="13"/>
    </row>
    <row r="414" spans="1:2" s="47" customFormat="1">
      <c r="A414" s="13"/>
      <c r="B414" s="13"/>
    </row>
    <row r="415" spans="1:2" s="47" customFormat="1">
      <c r="A415" s="13"/>
      <c r="B415" s="13"/>
    </row>
    <row r="416" spans="1:2" s="47" customFormat="1">
      <c r="A416" s="13"/>
      <c r="B416" s="13"/>
    </row>
    <row r="417" spans="1:2" s="47" customFormat="1">
      <c r="A417" s="13"/>
      <c r="B417" s="13"/>
    </row>
    <row r="418" spans="1:2" s="47" customFormat="1">
      <c r="A418" s="13"/>
      <c r="B418" s="13"/>
    </row>
    <row r="419" spans="1:2" s="47" customFormat="1">
      <c r="A419" s="13"/>
      <c r="B419" s="13"/>
    </row>
    <row r="420" spans="1:2" s="47" customFormat="1">
      <c r="A420" s="13"/>
      <c r="B420" s="13"/>
    </row>
    <row r="421" spans="1:2" s="47" customFormat="1">
      <c r="A421" s="13"/>
      <c r="B421" s="13"/>
    </row>
    <row r="422" spans="1:2" s="47" customFormat="1">
      <c r="A422" s="13"/>
      <c r="B422" s="13"/>
    </row>
    <row r="423" spans="1:2" s="47" customFormat="1">
      <c r="A423" s="13"/>
      <c r="B423" s="13"/>
    </row>
    <row r="424" spans="1:2" s="47" customFormat="1">
      <c r="A424" s="13"/>
      <c r="B424" s="13"/>
    </row>
    <row r="425" spans="1:2" s="47" customFormat="1">
      <c r="A425" s="13"/>
      <c r="B425" s="13"/>
    </row>
    <row r="426" spans="1:2" s="47" customFormat="1">
      <c r="A426" s="13"/>
      <c r="B426" s="13"/>
    </row>
    <row r="427" spans="1:2" s="47" customFormat="1">
      <c r="A427" s="13"/>
      <c r="B427" s="13"/>
    </row>
    <row r="428" spans="1:2" s="47" customFormat="1">
      <c r="A428" s="13"/>
      <c r="B428" s="13"/>
    </row>
    <row r="429" spans="1:2" s="47" customFormat="1">
      <c r="A429" s="13"/>
      <c r="B429" s="13"/>
    </row>
    <row r="430" spans="1:2" s="47" customFormat="1">
      <c r="A430" s="13"/>
      <c r="B430" s="13"/>
    </row>
    <row r="431" spans="1:2" s="47" customFormat="1">
      <c r="A431" s="13"/>
      <c r="B431" s="13"/>
    </row>
    <row r="432" spans="1:2" s="47" customFormat="1">
      <c r="A432" s="13"/>
      <c r="B432" s="13"/>
    </row>
    <row r="433" spans="1:2" s="47" customFormat="1">
      <c r="A433" s="13"/>
      <c r="B433" s="13"/>
    </row>
    <row r="434" spans="1:2" s="47" customFormat="1">
      <c r="A434" s="13"/>
      <c r="B434" s="13"/>
    </row>
    <row r="435" spans="1:2" s="47" customFormat="1">
      <c r="A435" s="13"/>
      <c r="B435" s="13"/>
    </row>
    <row r="436" spans="1:2" s="47" customFormat="1">
      <c r="A436" s="13"/>
      <c r="B436" s="13"/>
    </row>
    <row r="437" spans="1:2" s="47" customFormat="1">
      <c r="A437" s="13"/>
      <c r="B437" s="13"/>
    </row>
    <row r="438" spans="1:2" s="47" customFormat="1">
      <c r="A438" s="13"/>
      <c r="B438" s="13"/>
    </row>
    <row r="439" spans="1:2" s="47" customFormat="1">
      <c r="A439" s="13"/>
      <c r="B439" s="13"/>
    </row>
    <row r="440" spans="1:2" s="47" customFormat="1">
      <c r="A440" s="13"/>
      <c r="B440" s="13"/>
    </row>
    <row r="441" spans="1:2" s="47" customFormat="1">
      <c r="A441" s="13"/>
      <c r="B441" s="13"/>
    </row>
    <row r="442" spans="1:2" s="47" customFormat="1">
      <c r="A442" s="13"/>
      <c r="B442" s="13"/>
    </row>
    <row r="443" spans="1:2" s="47" customFormat="1">
      <c r="A443" s="13"/>
      <c r="B443" s="13"/>
    </row>
    <row r="444" spans="1:2" s="47" customFormat="1">
      <c r="A444" s="13"/>
      <c r="B444" s="13"/>
    </row>
    <row r="445" spans="1:2" s="47" customFormat="1">
      <c r="A445" s="13"/>
      <c r="B445" s="13"/>
    </row>
    <row r="446" spans="1:2" s="47" customFormat="1">
      <c r="A446" s="13"/>
      <c r="B446" s="13"/>
    </row>
    <row r="447" spans="1:2" s="47" customFormat="1">
      <c r="A447" s="13"/>
      <c r="B447" s="13"/>
    </row>
    <row r="448" spans="1:2" s="47" customFormat="1">
      <c r="A448" s="13"/>
      <c r="B448" s="13"/>
    </row>
    <row r="449" spans="1:2" s="47" customFormat="1">
      <c r="A449" s="13"/>
      <c r="B449" s="13"/>
    </row>
    <row r="450" spans="1:2" s="47" customFormat="1">
      <c r="A450" s="13"/>
      <c r="B450" s="13"/>
    </row>
    <row r="451" spans="1:2" s="47" customFormat="1">
      <c r="A451" s="13"/>
      <c r="B451" s="13"/>
    </row>
    <row r="452" spans="1:2" s="47" customFormat="1">
      <c r="A452" s="13"/>
      <c r="B452" s="13"/>
    </row>
    <row r="453" spans="1:2" s="47" customFormat="1">
      <c r="A453" s="13"/>
      <c r="B453" s="13"/>
    </row>
    <row r="454" spans="1:2" s="47" customFormat="1">
      <c r="A454" s="13"/>
      <c r="B454" s="13"/>
    </row>
    <row r="455" spans="1:2" s="47" customFormat="1">
      <c r="A455" s="13"/>
      <c r="B455" s="13"/>
    </row>
    <row r="456" spans="1:2" s="47" customFormat="1">
      <c r="A456" s="13"/>
      <c r="B456" s="13"/>
    </row>
    <row r="457" spans="1:2" s="47" customFormat="1">
      <c r="A457" s="13"/>
      <c r="B457" s="13"/>
    </row>
    <row r="458" spans="1:2" s="47" customFormat="1">
      <c r="A458" s="13"/>
      <c r="B458" s="13"/>
    </row>
    <row r="459" spans="1:2" s="47" customFormat="1">
      <c r="A459" s="13"/>
      <c r="B459" s="13"/>
    </row>
    <row r="460" spans="1:2" s="47" customFormat="1">
      <c r="A460" s="13"/>
      <c r="B460" s="13"/>
    </row>
    <row r="461" spans="1:2" s="47" customFormat="1">
      <c r="A461" s="13"/>
      <c r="B461" s="13"/>
    </row>
    <row r="462" spans="1:2" s="47" customFormat="1">
      <c r="A462" s="13"/>
      <c r="B462" s="13"/>
    </row>
    <row r="463" spans="1:2" s="47" customFormat="1">
      <c r="A463" s="13"/>
      <c r="B463" s="13"/>
    </row>
    <row r="464" spans="1:2" s="47" customFormat="1">
      <c r="A464" s="13"/>
      <c r="B464" s="13"/>
    </row>
    <row r="465" spans="1:2" s="47" customFormat="1">
      <c r="A465" s="13"/>
      <c r="B465" s="13"/>
    </row>
    <row r="466" spans="1:2" s="47" customFormat="1">
      <c r="A466" s="13"/>
      <c r="B466" s="13"/>
    </row>
    <row r="467" spans="1:2" s="47" customFormat="1">
      <c r="A467" s="13"/>
      <c r="B467" s="13"/>
    </row>
    <row r="468" spans="1:2" s="47" customFormat="1">
      <c r="A468" s="13"/>
      <c r="B468" s="13"/>
    </row>
    <row r="469" spans="1:2" s="47" customFormat="1">
      <c r="A469" s="13"/>
      <c r="B469" s="13"/>
    </row>
    <row r="470" spans="1:2" s="47" customFormat="1">
      <c r="A470" s="13"/>
      <c r="B470" s="13"/>
    </row>
    <row r="471" spans="1:2" s="47" customFormat="1">
      <c r="A471" s="13"/>
      <c r="B471" s="13"/>
    </row>
    <row r="472" spans="1:2" s="47" customFormat="1">
      <c r="A472" s="13"/>
      <c r="B472" s="13"/>
    </row>
    <row r="473" spans="1:2" s="47" customFormat="1">
      <c r="A473" s="13"/>
      <c r="B473" s="13"/>
    </row>
    <row r="474" spans="1:2" s="47" customFormat="1">
      <c r="A474" s="13"/>
      <c r="B474" s="13"/>
    </row>
    <row r="475" spans="1:2" s="47" customFormat="1">
      <c r="A475" s="13"/>
      <c r="B475" s="13"/>
    </row>
    <row r="476" spans="1:2" s="47" customFormat="1">
      <c r="A476" s="13"/>
      <c r="B476" s="13"/>
    </row>
    <row r="477" spans="1:2" s="47" customFormat="1">
      <c r="A477" s="13"/>
      <c r="B477" s="13"/>
    </row>
    <row r="478" spans="1:2" s="47" customFormat="1">
      <c r="A478" s="13"/>
      <c r="B478" s="13"/>
    </row>
    <row r="479" spans="1:2" s="47" customFormat="1">
      <c r="A479" s="13"/>
      <c r="B479" s="13"/>
    </row>
    <row r="480" spans="1:2" s="47" customFormat="1">
      <c r="A480" s="13"/>
      <c r="B480" s="13"/>
    </row>
    <row r="481" spans="1:2" s="47" customFormat="1">
      <c r="A481" s="13"/>
      <c r="B481" s="13"/>
    </row>
    <row r="482" spans="1:2" s="47" customFormat="1">
      <c r="A482" s="13"/>
      <c r="B482" s="13"/>
    </row>
    <row r="483" spans="1:2" s="47" customFormat="1">
      <c r="A483" s="13"/>
      <c r="B483" s="13"/>
    </row>
    <row r="484" spans="1:2" s="47" customFormat="1">
      <c r="A484" s="13"/>
      <c r="B484" s="13"/>
    </row>
    <row r="485" spans="1:2" s="47" customFormat="1">
      <c r="A485" s="13"/>
      <c r="B485" s="13"/>
    </row>
    <row r="486" spans="1:2" s="47" customFormat="1">
      <c r="A486" s="13"/>
      <c r="B486" s="13"/>
    </row>
    <row r="487" spans="1:2" s="47" customFormat="1">
      <c r="A487" s="13"/>
      <c r="B487" s="13"/>
    </row>
    <row r="488" spans="1:2" s="47" customFormat="1">
      <c r="A488" s="13"/>
      <c r="B488" s="13"/>
    </row>
    <row r="489" spans="1:2" s="47" customFormat="1">
      <c r="A489" s="13"/>
      <c r="B489" s="13"/>
    </row>
    <row r="490" spans="1:2" s="47" customFormat="1">
      <c r="A490" s="13"/>
      <c r="B490" s="13"/>
    </row>
    <row r="491" spans="1:2" s="47" customFormat="1">
      <c r="A491" s="13"/>
      <c r="B491" s="13"/>
    </row>
    <row r="492" spans="1:2" s="47" customFormat="1">
      <c r="A492" s="13"/>
      <c r="B492" s="13"/>
    </row>
    <row r="493" spans="1:2" s="47" customFormat="1">
      <c r="A493" s="13"/>
      <c r="B493" s="13"/>
    </row>
    <row r="494" spans="1:2" s="47" customFormat="1">
      <c r="A494" s="13"/>
      <c r="B494" s="13"/>
    </row>
    <row r="495" spans="1:2" s="47" customFormat="1">
      <c r="A495" s="13"/>
      <c r="B495" s="13"/>
    </row>
    <row r="496" spans="1:2" s="47" customFormat="1">
      <c r="A496" s="13"/>
      <c r="B496" s="13"/>
    </row>
    <row r="497" spans="1:2" s="47" customFormat="1">
      <c r="A497" s="13"/>
      <c r="B497" s="13"/>
    </row>
    <row r="498" spans="1:2" s="47" customFormat="1">
      <c r="A498" s="13"/>
      <c r="B498" s="13"/>
    </row>
    <row r="499" spans="1:2" s="47" customFormat="1">
      <c r="A499" s="13"/>
      <c r="B499" s="13"/>
    </row>
    <row r="500" spans="1:2" s="47" customFormat="1">
      <c r="A500" s="13"/>
      <c r="B500" s="13"/>
    </row>
    <row r="501" spans="1:2" s="47" customFormat="1">
      <c r="A501" s="13"/>
      <c r="B501" s="13"/>
    </row>
    <row r="502" spans="1:2" s="47" customFormat="1">
      <c r="A502" s="13"/>
      <c r="B502" s="13"/>
    </row>
    <row r="503" spans="1:2" s="47" customFormat="1">
      <c r="A503" s="13"/>
      <c r="B503" s="13"/>
    </row>
    <row r="504" spans="1:2" s="47" customFormat="1">
      <c r="A504" s="13"/>
      <c r="B504" s="13"/>
    </row>
    <row r="505" spans="1:2" s="47" customFormat="1">
      <c r="A505" s="13"/>
      <c r="B505" s="13"/>
    </row>
    <row r="506" spans="1:2" s="47" customFormat="1">
      <c r="A506" s="13"/>
      <c r="B506" s="13"/>
    </row>
    <row r="507" spans="1:2" s="47" customFormat="1">
      <c r="A507" s="13"/>
      <c r="B507" s="13"/>
    </row>
    <row r="508" spans="1:2" s="47" customFormat="1">
      <c r="A508" s="13"/>
      <c r="B508" s="13"/>
    </row>
    <row r="509" spans="1:2" s="47" customFormat="1">
      <c r="A509" s="13"/>
      <c r="B509" s="13"/>
    </row>
    <row r="510" spans="1:2" s="47" customFormat="1">
      <c r="A510" s="13"/>
      <c r="B510" s="13"/>
    </row>
    <row r="511" spans="1:2" s="47" customFormat="1">
      <c r="A511" s="13"/>
      <c r="B511" s="13"/>
    </row>
  </sheetData>
  <sheetProtection formatCells="0" formatColumns="0" formatRows="0" insertColumns="0" insertRows="0" insertHyperlinks="0" deleteColumns="0" deleteRows="0" sort="0" autoFilter="0" pivotTables="0"/>
  <mergeCells count="4">
    <mergeCell ref="A1:L1"/>
    <mergeCell ref="A2:L2"/>
    <mergeCell ref="A3:L3"/>
    <mergeCell ref="A4:L4"/>
  </mergeCells>
  <pageMargins left="0.7" right="0.7" top="0.75" bottom="0.75" header="0.3" footer="0.3"/>
  <pageSetup paperSize="9" scale="6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D8AD4-7CAA-4CD5-AC41-358E184254C9}">
  <dimension ref="A1:P9"/>
  <sheetViews>
    <sheetView zoomScale="170" zoomScaleNormal="170" workbookViewId="0">
      <selection activeCell="C18" sqref="C18"/>
    </sheetView>
  </sheetViews>
  <sheetFormatPr defaultColWidth="8.85546875" defaultRowHeight="14.45"/>
  <cols>
    <col min="1" max="1" width="27.42578125" style="142" customWidth="1"/>
    <col min="2" max="2" width="8.85546875" style="142"/>
    <col min="3" max="3" width="28.140625" style="142" customWidth="1"/>
    <col min="4" max="4" width="17.5703125" style="142" customWidth="1"/>
    <col min="5" max="5" width="8.85546875" style="142"/>
    <col min="6" max="6" width="18.140625" style="142" customWidth="1"/>
    <col min="7" max="7" width="8.85546875" style="142"/>
    <col min="8" max="8" width="21.140625" style="142" customWidth="1"/>
    <col min="9" max="9" width="23.42578125" style="142" customWidth="1"/>
    <col min="10" max="16384" width="8.85546875" style="142"/>
  </cols>
  <sheetData>
    <row r="1" spans="1:16" ht="18">
      <c r="A1" s="210" t="s">
        <v>281</v>
      </c>
      <c r="B1" s="154"/>
      <c r="C1" s="154"/>
      <c r="D1" s="154"/>
      <c r="E1" s="27"/>
      <c r="F1" s="27"/>
      <c r="G1" s="27"/>
      <c r="H1" s="27"/>
      <c r="I1" s="27"/>
      <c r="J1" s="27"/>
      <c r="K1" s="27"/>
      <c r="L1" s="27"/>
      <c r="M1" s="27"/>
      <c r="N1" s="27"/>
      <c r="O1" s="27"/>
    </row>
    <row r="2" spans="1:16">
      <c r="A2" s="350" t="s">
        <v>282</v>
      </c>
      <c r="B2" s="350"/>
      <c r="C2" s="350"/>
      <c r="D2" s="350"/>
      <c r="E2" s="350"/>
      <c r="F2" s="350"/>
      <c r="G2" s="350"/>
      <c r="H2" s="350"/>
      <c r="I2" s="350"/>
      <c r="J2" s="350"/>
      <c r="K2" s="350"/>
      <c r="L2" s="350"/>
      <c r="M2" s="350"/>
      <c r="N2" s="350"/>
      <c r="O2" s="350"/>
    </row>
    <row r="3" spans="1:16" ht="16.5" customHeight="1">
      <c r="A3" s="361" t="s">
        <v>283</v>
      </c>
      <c r="B3" s="361"/>
      <c r="C3" s="361"/>
      <c r="D3" s="361"/>
      <c r="E3" s="361"/>
      <c r="F3" s="361"/>
      <c r="G3" s="361"/>
      <c r="H3" s="361"/>
      <c r="I3" s="361"/>
      <c r="J3" s="361"/>
      <c r="K3" s="361"/>
      <c r="L3" s="361"/>
      <c r="M3" s="361"/>
      <c r="N3" s="361"/>
      <c r="O3" s="361"/>
      <c r="P3" s="361"/>
    </row>
    <row r="4" spans="1:16" ht="23.1">
      <c r="A4" s="164" t="s">
        <v>284</v>
      </c>
      <c r="B4" s="320" t="s">
        <v>285</v>
      </c>
      <c r="C4" s="320"/>
      <c r="D4" s="163" t="s">
        <v>218</v>
      </c>
      <c r="E4" s="320" t="s">
        <v>286</v>
      </c>
      <c r="F4" s="320"/>
      <c r="G4" s="320" t="s">
        <v>287</v>
      </c>
      <c r="H4" s="320"/>
      <c r="I4" s="163" t="s">
        <v>288</v>
      </c>
      <c r="J4" s="320" t="s">
        <v>289</v>
      </c>
      <c r="K4" s="320"/>
      <c r="L4" s="320"/>
      <c r="M4" s="320" t="s">
        <v>224</v>
      </c>
      <c r="N4" s="320"/>
      <c r="O4" s="321"/>
    </row>
    <row r="5" spans="1:16">
      <c r="A5" s="197"/>
      <c r="B5" s="21"/>
      <c r="C5" s="21"/>
      <c r="D5" s="21"/>
      <c r="E5" s="21"/>
      <c r="F5" s="21"/>
      <c r="G5" s="21"/>
      <c r="H5" s="21"/>
      <c r="I5" s="21"/>
      <c r="J5" s="21"/>
      <c r="K5" s="21"/>
      <c r="L5" s="21"/>
      <c r="M5" s="21"/>
      <c r="N5" s="21"/>
      <c r="O5" s="21"/>
    </row>
    <row r="6" spans="1:16" ht="23.1">
      <c r="A6" s="37" t="s">
        <v>290</v>
      </c>
      <c r="B6" s="357" t="s">
        <v>291</v>
      </c>
      <c r="C6" s="357"/>
      <c r="D6" s="34">
        <v>86400</v>
      </c>
      <c r="E6" s="358" t="s">
        <v>292</v>
      </c>
      <c r="F6" s="358"/>
      <c r="G6" s="355" t="s">
        <v>293</v>
      </c>
      <c r="H6" s="355"/>
      <c r="I6" s="45" t="s">
        <v>65</v>
      </c>
      <c r="J6" s="356">
        <v>45901</v>
      </c>
      <c r="K6" s="356"/>
      <c r="L6" s="356"/>
      <c r="M6" s="356">
        <v>45931</v>
      </c>
      <c r="N6" s="356"/>
      <c r="O6" s="356"/>
    </row>
    <row r="7" spans="1:16" ht="23.1">
      <c r="A7" s="37" t="s">
        <v>294</v>
      </c>
      <c r="B7" s="357" t="s">
        <v>295</v>
      </c>
      <c r="C7" s="357"/>
      <c r="D7" s="34">
        <v>72000</v>
      </c>
      <c r="E7" s="358" t="s">
        <v>292</v>
      </c>
      <c r="F7" s="358"/>
      <c r="G7" s="355" t="s">
        <v>293</v>
      </c>
      <c r="H7" s="355"/>
      <c r="I7" s="45" t="s">
        <v>65</v>
      </c>
      <c r="J7" s="356">
        <v>45901</v>
      </c>
      <c r="K7" s="356"/>
      <c r="L7" s="356"/>
      <c r="M7" s="356">
        <v>45931</v>
      </c>
      <c r="N7" s="356"/>
      <c r="O7" s="356"/>
    </row>
    <row r="8" spans="1:16">
      <c r="A8" s="37" t="s">
        <v>296</v>
      </c>
      <c r="B8" s="357" t="s">
        <v>297</v>
      </c>
      <c r="C8" s="357"/>
      <c r="D8" s="34">
        <v>18000</v>
      </c>
      <c r="E8" s="358" t="s">
        <v>292</v>
      </c>
      <c r="F8" s="358"/>
      <c r="G8" s="355" t="s">
        <v>293</v>
      </c>
      <c r="H8" s="355"/>
      <c r="I8" s="45" t="s">
        <v>65</v>
      </c>
      <c r="J8" s="356">
        <v>45901</v>
      </c>
      <c r="K8" s="356"/>
      <c r="L8" s="356"/>
      <c r="M8" s="356">
        <v>45931</v>
      </c>
      <c r="N8" s="356"/>
      <c r="O8" s="356"/>
    </row>
    <row r="9" spans="1:16">
      <c r="A9" s="359" t="s">
        <v>298</v>
      </c>
      <c r="B9" s="359"/>
      <c r="C9" s="359"/>
      <c r="D9" s="198">
        <f>SUM(D6:D8)</f>
        <v>176400</v>
      </c>
      <c r="E9" s="360"/>
      <c r="F9" s="360"/>
      <c r="G9" s="360"/>
      <c r="H9" s="360"/>
      <c r="I9" s="360"/>
      <c r="J9" s="360"/>
      <c r="K9" s="360"/>
      <c r="L9" s="360"/>
      <c r="M9" s="360"/>
      <c r="N9" s="360"/>
      <c r="O9" s="360"/>
    </row>
  </sheetData>
  <mergeCells count="24">
    <mergeCell ref="A9:C9"/>
    <mergeCell ref="E9:O9"/>
    <mergeCell ref="A2:O2"/>
    <mergeCell ref="B4:C4"/>
    <mergeCell ref="E4:F4"/>
    <mergeCell ref="G4:H4"/>
    <mergeCell ref="J4:L4"/>
    <mergeCell ref="M4:O4"/>
    <mergeCell ref="A3:P3"/>
    <mergeCell ref="B7:C7"/>
    <mergeCell ref="E7:F7"/>
    <mergeCell ref="G7:H7"/>
    <mergeCell ref="J7:L7"/>
    <mergeCell ref="M7:O7"/>
    <mergeCell ref="B8:C8"/>
    <mergeCell ref="E8:F8"/>
    <mergeCell ref="G8:H8"/>
    <mergeCell ref="J8:L8"/>
    <mergeCell ref="M8:O8"/>
    <mergeCell ref="B6:C6"/>
    <mergeCell ref="E6:F6"/>
    <mergeCell ref="G6:H6"/>
    <mergeCell ref="J6:L6"/>
    <mergeCell ref="M6:O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7F813-2334-470B-A841-D6E9FEC82D44}">
  <sheetPr>
    <tabColor theme="4" tint="0.59999389629810485"/>
    <pageSetUpPr fitToPage="1"/>
  </sheetPr>
  <dimension ref="A1:O22"/>
  <sheetViews>
    <sheetView topLeftCell="A6" zoomScaleNormal="100" workbookViewId="0">
      <selection activeCell="A24" sqref="A24"/>
    </sheetView>
  </sheetViews>
  <sheetFormatPr defaultColWidth="8.85546875" defaultRowHeight="14.45"/>
  <cols>
    <col min="1" max="1" width="74.5703125" style="202" customWidth="1"/>
    <col min="2" max="2" width="14" style="202" customWidth="1"/>
    <col min="3" max="3" width="13.5703125" style="202" customWidth="1"/>
    <col min="4" max="4" width="19" style="202" customWidth="1"/>
    <col min="5" max="5" width="17.5703125" style="202" customWidth="1"/>
    <col min="6" max="16384" width="8.85546875" style="202"/>
  </cols>
  <sheetData>
    <row r="1" spans="1:15" s="200" customFormat="1" ht="18">
      <c r="A1" s="210" t="s">
        <v>299</v>
      </c>
    </row>
    <row r="2" spans="1:15" s="201" customFormat="1" ht="14.45" customHeight="1">
      <c r="A2" s="350" t="s">
        <v>300</v>
      </c>
      <c r="B2" s="350"/>
      <c r="C2" s="350"/>
      <c r="D2" s="350"/>
      <c r="E2" s="350"/>
      <c r="F2" s="350"/>
      <c r="G2" s="350"/>
      <c r="H2" s="350"/>
      <c r="I2" s="350"/>
      <c r="J2" s="350"/>
      <c r="K2" s="350"/>
      <c r="L2" s="350"/>
      <c r="M2" s="350"/>
      <c r="N2" s="350"/>
      <c r="O2" s="350"/>
    </row>
    <row r="3" spans="1:15" s="201" customFormat="1" ht="14.45" customHeight="1">
      <c r="A3" s="350" t="s">
        <v>301</v>
      </c>
      <c r="B3" s="350"/>
      <c r="C3" s="350"/>
      <c r="D3" s="350"/>
      <c r="E3" s="350"/>
      <c r="F3" s="350"/>
      <c r="G3" s="350"/>
      <c r="H3" s="350"/>
      <c r="I3" s="350"/>
      <c r="J3" s="350"/>
      <c r="K3" s="350"/>
      <c r="L3" s="350"/>
      <c r="M3" s="350"/>
      <c r="N3" s="350"/>
      <c r="O3" s="350"/>
    </row>
    <row r="4" spans="1:15" s="201" customFormat="1" ht="14.45" customHeight="1">
      <c r="A4" s="350" t="s">
        <v>302</v>
      </c>
      <c r="B4" s="350"/>
      <c r="C4" s="350"/>
      <c r="D4" s="350"/>
      <c r="E4" s="350"/>
      <c r="F4" s="350"/>
      <c r="G4" s="350"/>
      <c r="H4" s="350"/>
      <c r="I4" s="350"/>
      <c r="J4" s="350"/>
      <c r="K4" s="350"/>
      <c r="L4" s="350"/>
      <c r="M4" s="350"/>
      <c r="N4" s="350"/>
      <c r="O4" s="350"/>
    </row>
    <row r="5" spans="1:15" s="201" customFormat="1" ht="14.45" customHeight="1">
      <c r="A5" s="350" t="s">
        <v>303</v>
      </c>
      <c r="B5" s="350"/>
      <c r="C5" s="350"/>
      <c r="D5" s="350"/>
      <c r="E5" s="350"/>
      <c r="F5" s="350"/>
      <c r="G5" s="350"/>
      <c r="H5" s="350"/>
      <c r="I5" s="350"/>
      <c r="J5" s="350"/>
      <c r="K5" s="350"/>
      <c r="L5" s="350"/>
      <c r="M5" s="350"/>
      <c r="N5" s="350"/>
      <c r="O5" s="350"/>
    </row>
    <row r="6" spans="1:15" s="201" customFormat="1" ht="14.45" customHeight="1">
      <c r="A6" s="350" t="s">
        <v>304</v>
      </c>
      <c r="B6" s="350"/>
      <c r="C6" s="350"/>
      <c r="D6" s="350"/>
      <c r="E6" s="350"/>
      <c r="F6" s="350"/>
      <c r="G6" s="350"/>
      <c r="H6" s="350"/>
      <c r="I6" s="350"/>
      <c r="J6" s="350"/>
      <c r="K6" s="350"/>
      <c r="L6" s="350"/>
      <c r="M6" s="350"/>
      <c r="N6" s="350"/>
      <c r="O6" s="350"/>
    </row>
    <row r="7" spans="1:15">
      <c r="A7" s="27"/>
      <c r="B7" s="21"/>
      <c r="C7" s="21"/>
      <c r="D7" s="21"/>
      <c r="E7" s="21"/>
    </row>
    <row r="8" spans="1:15">
      <c r="A8" s="362" t="s">
        <v>142</v>
      </c>
      <c r="B8" s="362"/>
      <c r="C8" s="362"/>
      <c r="D8" s="362"/>
      <c r="E8" s="362"/>
      <c r="F8" s="362"/>
      <c r="G8" s="362"/>
      <c r="H8" s="362"/>
      <c r="I8" s="362"/>
      <c r="J8" s="362"/>
      <c r="K8" s="362"/>
      <c r="L8" s="362"/>
      <c r="M8" s="362"/>
      <c r="N8" s="362"/>
      <c r="O8" s="362"/>
    </row>
    <row r="9" spans="1:15">
      <c r="A9" s="27"/>
      <c r="B9" s="21"/>
      <c r="C9" s="21"/>
      <c r="D9" s="21"/>
      <c r="E9" s="21"/>
    </row>
    <row r="10" spans="1:15" s="206" customFormat="1" ht="26.45" customHeight="1">
      <c r="A10" s="203" t="s">
        <v>305</v>
      </c>
      <c r="B10" s="204" t="s">
        <v>306</v>
      </c>
      <c r="C10" s="204" t="s">
        <v>307</v>
      </c>
      <c r="D10" s="204" t="s">
        <v>308</v>
      </c>
      <c r="E10" s="205" t="s">
        <v>309</v>
      </c>
    </row>
    <row r="11" spans="1:15" ht="62.45">
      <c r="A11" s="199" t="s">
        <v>310</v>
      </c>
      <c r="B11" s="207">
        <v>3</v>
      </c>
      <c r="C11" s="207">
        <v>12</v>
      </c>
      <c r="D11" s="207">
        <f>SUM(C11-B11)</f>
        <v>9</v>
      </c>
      <c r="E11" s="208" t="s">
        <v>311</v>
      </c>
    </row>
    <row r="12" spans="1:15" ht="62.45">
      <c r="A12" s="162" t="s">
        <v>312</v>
      </c>
      <c r="B12" s="207">
        <v>3</v>
      </c>
      <c r="C12" s="207">
        <v>12</v>
      </c>
      <c r="D12" s="207">
        <f t="shared" ref="D12:D22" si="0">SUM(C12-B12)</f>
        <v>9</v>
      </c>
      <c r="E12" s="208" t="s">
        <v>313</v>
      </c>
    </row>
    <row r="13" spans="1:15" ht="75">
      <c r="A13" s="249" t="s">
        <v>314</v>
      </c>
      <c r="B13" s="207">
        <v>3</v>
      </c>
      <c r="C13" s="207">
        <v>12</v>
      </c>
      <c r="D13" s="207">
        <f t="shared" si="0"/>
        <v>9</v>
      </c>
      <c r="E13" s="208" t="s">
        <v>315</v>
      </c>
    </row>
    <row r="14" spans="1:15" ht="15" customHeight="1">
      <c r="A14" s="249" t="s">
        <v>316</v>
      </c>
      <c r="B14" s="207">
        <v>13</v>
      </c>
      <c r="C14" s="207">
        <v>24</v>
      </c>
      <c r="D14" s="207">
        <f t="shared" si="0"/>
        <v>11</v>
      </c>
      <c r="E14" s="209" t="s">
        <v>317</v>
      </c>
    </row>
    <row r="15" spans="1:15" ht="62.45">
      <c r="A15" s="249" t="s">
        <v>318</v>
      </c>
      <c r="B15" s="207">
        <v>13</v>
      </c>
      <c r="C15" s="207">
        <v>24</v>
      </c>
      <c r="D15" s="207">
        <f t="shared" si="0"/>
        <v>11</v>
      </c>
      <c r="E15" s="208" t="s">
        <v>319</v>
      </c>
    </row>
    <row r="16" spans="1:15" ht="50.1">
      <c r="A16" s="14" t="s">
        <v>320</v>
      </c>
      <c r="B16" s="207">
        <v>13</v>
      </c>
      <c r="C16" s="207">
        <v>24</v>
      </c>
      <c r="D16" s="207">
        <f t="shared" si="0"/>
        <v>11</v>
      </c>
      <c r="E16" s="208" t="s">
        <v>321</v>
      </c>
    </row>
    <row r="17" spans="1:5" ht="37.5">
      <c r="A17" s="249" t="s">
        <v>322</v>
      </c>
      <c r="B17" s="207">
        <v>13</v>
      </c>
      <c r="C17" s="207">
        <v>24</v>
      </c>
      <c r="D17" s="207">
        <f t="shared" si="0"/>
        <v>11</v>
      </c>
      <c r="E17" s="208" t="s">
        <v>323</v>
      </c>
    </row>
    <row r="18" spans="1:5" ht="37.5">
      <c r="A18" s="249" t="s">
        <v>324</v>
      </c>
      <c r="B18" s="207">
        <v>13</v>
      </c>
      <c r="C18" s="207">
        <v>24</v>
      </c>
      <c r="D18" s="207">
        <f t="shared" si="0"/>
        <v>11</v>
      </c>
      <c r="E18" s="208" t="s">
        <v>325</v>
      </c>
    </row>
    <row r="19" spans="1:5" ht="37.5">
      <c r="A19" s="249" t="s">
        <v>326</v>
      </c>
      <c r="B19" s="207">
        <v>25</v>
      </c>
      <c r="C19" s="207">
        <v>36</v>
      </c>
      <c r="D19" s="207">
        <f t="shared" si="0"/>
        <v>11</v>
      </c>
      <c r="E19" s="208" t="s">
        <v>327</v>
      </c>
    </row>
    <row r="20" spans="1:5" ht="37.5">
      <c r="A20" s="249" t="s">
        <v>328</v>
      </c>
      <c r="B20" s="207">
        <v>25</v>
      </c>
      <c r="C20" s="207">
        <v>36</v>
      </c>
      <c r="D20" s="207">
        <f t="shared" si="0"/>
        <v>11</v>
      </c>
      <c r="E20" s="208" t="s">
        <v>329</v>
      </c>
    </row>
    <row r="21" spans="1:5" ht="20.100000000000001">
      <c r="A21" s="250" t="s">
        <v>330</v>
      </c>
      <c r="B21" s="207">
        <v>30</v>
      </c>
      <c r="C21" s="207">
        <v>42</v>
      </c>
      <c r="D21" s="207">
        <f t="shared" si="0"/>
        <v>12</v>
      </c>
      <c r="E21" s="209" t="s">
        <v>331</v>
      </c>
    </row>
    <row r="22" spans="1:5">
      <c r="A22" s="250" t="s">
        <v>332</v>
      </c>
      <c r="B22" s="207">
        <v>32</v>
      </c>
      <c r="C22" s="207">
        <v>46</v>
      </c>
      <c r="D22" s="207">
        <f t="shared" si="0"/>
        <v>14</v>
      </c>
      <c r="E22" s="209" t="s">
        <v>333</v>
      </c>
    </row>
  </sheetData>
  <mergeCells count="6">
    <mergeCell ref="A8:O8"/>
    <mergeCell ref="A2:O2"/>
    <mergeCell ref="A3:O3"/>
    <mergeCell ref="A4:O4"/>
    <mergeCell ref="A5:O5"/>
    <mergeCell ref="A6:O6"/>
  </mergeCells>
  <conditionalFormatting sqref="D11:D22">
    <cfRule type="cellIs" dxfId="10" priority="1" operator="equal">
      <formula>0</formula>
    </cfRule>
  </conditionalFormatting>
  <pageMargins left="0.7" right="0.7" top="0.75" bottom="0.75" header="0.3" footer="0.3"/>
  <pageSetup paperSize="9" scale="71"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lcf76f155ced4ddcb4097134ff3c332f xmlns="d9cf0e28-81d2-4dc7-8b10-820d80ed680d">
      <Terms xmlns="http://schemas.microsoft.com/office/infopath/2007/PartnerControls"/>
    </lcf76f155ced4ddcb4097134ff3c332f>
    <OfficeCountry xmlns="d9cf0e28-81d2-4dc7-8b10-820d80ed680d">B0358 - Mozambique - Maputo</OfficeCountry>
    <DocumentStatus xmlns="d9cf0e28-81d2-4dc7-8b10-820d80ed680d">Approved</DocumentStatus>
    <DocCoverageEndDate xmlns="d9cf0e28-81d2-4dc7-8b10-820d80ed680d">2029-05-30T04:00:00+00:00</DocCoverageEndDate>
    <FunctionalArea xmlns="d9cf0e28-81d2-4dc7-8b10-820d80ed680d">Programme and Project</FunctionalArea>
    <FileNameDescription xmlns="d9cf0e28-81d2-4dc7-8b10-820d80ed680d">Strengthened Ecosystem for National Adaptation Planning and Pipeline Development for Mozambique</FileNameDescription>
    <ProjectNumber xmlns="d9cf0e28-81d2-4dc7-8b10-820d80ed680d">01005054</ProjectNumber>
    <DocumentType xmlns="d9cf0e28-81d2-4dc7-8b10-820d80ed680d">Budget</DocumentType>
    <Language xmlns="d9cf0e28-81d2-4dc7-8b10-820d80ed680d">English</Language>
    <AuthorName xmlns="d9cf0e28-81d2-4dc7-8b10-820d80ed680d">UNDP</AuthorName>
    <DocumentCategory xmlns="d9cf0e28-81d2-4dc7-8b10-820d80ed680d">Project</DocumentCategory>
    <OperatingUnit xmlns="d9cf0e28-81d2-4dc7-8b10-820d80ed680d">UNDP-MOZ</OperatingUnit>
    <FocusArea xmlns="d9cf0e28-81d2-4dc7-8b10-820d80ed680d">Environment and Energy</FocusArea>
    <DocCoverageStartDate xmlns="d9cf0e28-81d2-4dc7-8b10-820d80ed680d">2025-06-05T04:00:00+00:00</DocCoverageStartDate>
    <FileClassificationMode xmlns="d9cf0e28-81d2-4dc7-8b10-820d80ed680d">Public</FileClassificationMode>
    <OutputNumber xmlns="d9cf0e28-81d2-4dc7-8b10-820d80ed68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9" ma:contentTypeDescription="Create a new document." ma:contentTypeScope="" ma:versionID="f97bddc77fad9a11c7b8ee77fe09a7b9">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a2ae286b31088cd76499a9198c64a235"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4303E5-250E-4154-BC7D-0D48207F2646}"/>
</file>

<file path=customXml/itemProps2.xml><?xml version="1.0" encoding="utf-8"?>
<ds:datastoreItem xmlns:ds="http://schemas.openxmlformats.org/officeDocument/2006/customXml" ds:itemID="{CEFB82FA-DD83-4EB0-9F58-1AE7BB98D5AC}"/>
</file>

<file path=customXml/itemProps3.xml><?xml version="1.0" encoding="utf-8"?>
<ds:datastoreItem xmlns:ds="http://schemas.openxmlformats.org/officeDocument/2006/customXml" ds:itemID="{8ADB12A2-6054-408C-A671-5A52A1A8D0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Strengthened Ecosystem for National Adaptation Planning and Pipeline Development for Mozambique</dc:title>
  <dc:subject/>
  <dc:creator>Helal Uddin</dc:creator>
  <cp:keywords/>
  <dc:description/>
  <cp:lastModifiedBy/>
  <cp:revision/>
  <dcterms:created xsi:type="dcterms:W3CDTF">2018-04-03T03:33:21Z</dcterms:created>
  <dcterms:modified xsi:type="dcterms:W3CDTF">2025-10-17T08:41:42Z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